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45" activeTab="2"/>
  </bookViews>
  <sheets>
    <sheet name="合同包一A标段老城区、水南片区" sheetId="1" r:id="rId1"/>
    <sheet name="合同包二B标段黄舟坊、河东片区" sheetId="2" r:id="rId2"/>
    <sheet name="合同包三东山公园绿地等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<sst xmlns="http://schemas.openxmlformats.org/spreadsheetml/2006/main" count="132" uniqueCount="82">
  <si>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园林绿地范围：A标段老城区、水南片</t>
  </si>
  <si>
    <t>序号</t>
  </si>
  <si>
    <t>项目</t>
  </si>
  <si>
    <t>项目内容</t>
  </si>
  <si>
    <t>数量</t>
  </si>
  <si>
    <t>备注</t>
  </si>
  <si>
    <t>园林绿地</t>
  </si>
  <si>
    <t>绿地（地被、草皮、植物）综合人工费用</t>
  </si>
  <si>
    <t>浇水费用</t>
  </si>
  <si>
    <t>农药费用</t>
  </si>
  <si>
    <t>肥料费用</t>
  </si>
  <si>
    <t>园林机械、用具</t>
  </si>
  <si>
    <t>苗木补植费</t>
  </si>
  <si>
    <t>小计</t>
  </si>
  <si>
    <t>高温补贴</t>
  </si>
  <si>
    <t>车辆费用</t>
  </si>
  <si>
    <t>保险、修理、油料等</t>
  </si>
  <si>
    <t>行（列）道树</t>
  </si>
  <si>
    <t>修剪、清运、补植、涂白、抹芽（总价包干)</t>
  </si>
  <si>
    <t>季节性盆花</t>
  </si>
  <si>
    <t>根据季节一年更换四次花卉，包苗木种植、浇水施肥等（总价包干）</t>
  </si>
  <si>
    <t>487盆</t>
  </si>
  <si>
    <t>企业管理费</t>
  </si>
  <si>
    <r>
      <t>（1+2+3+4+5+6+7+8+9+10）</t>
    </r>
    <r>
      <rPr>
        <sz val="11"/>
        <rFont val="Arial"/>
        <family val="2"/>
      </rPr>
      <t>×</t>
    </r>
    <r>
      <rPr>
        <sz val="11"/>
        <rFont val="宋体"/>
        <family val="0"/>
      </rPr>
      <t>2%</t>
    </r>
  </si>
  <si>
    <t>利润</t>
  </si>
  <si>
    <r>
      <t>（1+2+3+4+5+6+7+8+9+10+11）</t>
    </r>
    <r>
      <rPr>
        <sz val="11"/>
        <rFont val="Arial"/>
        <family val="2"/>
      </rPr>
      <t>×</t>
    </r>
    <r>
      <rPr>
        <sz val="11"/>
        <rFont val="宋体"/>
        <family val="0"/>
      </rPr>
      <t>6%</t>
    </r>
  </si>
  <si>
    <t>税收</t>
  </si>
  <si>
    <r>
      <t>（1+2+3+4+5+6+7+8+9+10+11+12）</t>
    </r>
    <r>
      <rPr>
        <sz val="11"/>
        <rFont val="Arial"/>
        <family val="2"/>
      </rPr>
      <t>×</t>
    </r>
    <r>
      <rPr>
        <sz val="11"/>
        <rFont val="宋体"/>
        <family val="0"/>
      </rPr>
      <t>5.6%</t>
    </r>
  </si>
  <si>
    <t>合计</t>
  </si>
  <si>
    <t>园林绿地范围：B标段黄舟坊、河东片</t>
  </si>
  <si>
    <t>项目范围</t>
  </si>
  <si>
    <t>修剪、清运、补植、涂白、抹芽、施肥等各项费用包干</t>
  </si>
  <si>
    <t>根据季节一年更换四次花卉，包苗木种植、浇水、施肥等等养护各项费用包干</t>
  </si>
  <si>
    <t>963盆</t>
  </si>
  <si>
    <r>
      <t>（1+2+3+4+5+6+7+8+9+10）</t>
    </r>
    <r>
      <rPr>
        <sz val="10"/>
        <rFont val="Arial"/>
        <family val="2"/>
      </rPr>
      <t>×</t>
    </r>
    <r>
      <rPr>
        <sz val="10"/>
        <rFont val="宋体"/>
        <family val="0"/>
      </rPr>
      <t>2%</t>
    </r>
  </si>
  <si>
    <r>
      <t>（1+2+3+4+5+6+7+8+9+10+11）</t>
    </r>
    <r>
      <rPr>
        <sz val="10"/>
        <rFont val="Arial"/>
        <family val="2"/>
      </rPr>
      <t>×</t>
    </r>
    <r>
      <rPr>
        <sz val="10"/>
        <rFont val="宋体"/>
        <family val="0"/>
      </rPr>
      <t>6%</t>
    </r>
  </si>
  <si>
    <r>
      <t>（1+2+3+4+5+6+7+8+9+10+11+12）</t>
    </r>
    <r>
      <rPr>
        <sz val="10"/>
        <rFont val="Arial"/>
        <family val="2"/>
      </rPr>
      <t>×</t>
    </r>
    <r>
      <rPr>
        <sz val="10"/>
        <rFont val="宋体"/>
        <family val="0"/>
      </rPr>
      <t>5.6%</t>
    </r>
  </si>
  <si>
    <t>1777株</t>
  </si>
  <si>
    <t>1672株</t>
  </si>
  <si>
    <t>110120.03平方米</t>
  </si>
  <si>
    <t>按5000平米每人、5个月每人每月260元、按22人计</t>
  </si>
  <si>
    <t>119517.85平方米</t>
  </si>
  <si>
    <t>按5000平米每人、5个月每人每月260元、按24人计</t>
  </si>
  <si>
    <t>最高单价（元）</t>
  </si>
  <si>
    <t>最高单价（元）</t>
  </si>
  <si>
    <t>最高总价（元）</t>
  </si>
  <si>
    <t>投标人的报价不得超过最高单价。</t>
  </si>
  <si>
    <t/>
  </si>
  <si>
    <t>规格、型号等特殊要求</t>
  </si>
  <si>
    <t>单位</t>
  </si>
  <si>
    <r>
      <t>泛光灯</t>
    </r>
    <r>
      <rPr>
        <sz val="12"/>
        <color indexed="8"/>
        <rFont val="Arial"/>
        <family val="2"/>
      </rPr>
      <t xml:space="preserve"> </t>
    </r>
  </si>
  <si>
    <r>
      <t>70W (</t>
    </r>
    <r>
      <rPr>
        <sz val="12"/>
        <color indexed="8"/>
        <rFont val="宋体"/>
        <family val="0"/>
      </rPr>
      <t>金卤灯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黄光</t>
    </r>
    <r>
      <rPr>
        <sz val="12"/>
        <color indexed="8"/>
        <rFont val="Arial"/>
        <family val="2"/>
      </rPr>
      <t xml:space="preserve"> IP55)</t>
    </r>
  </si>
  <si>
    <t>盏</t>
  </si>
  <si>
    <t>庭院灯</t>
  </si>
  <si>
    <r>
      <t xml:space="preserve"> 56W (</t>
    </r>
    <r>
      <rPr>
        <sz val="12"/>
        <color indexed="8"/>
        <rFont val="宋体"/>
        <family val="0"/>
      </rPr>
      <t>节能灯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黄光</t>
    </r>
    <r>
      <rPr>
        <sz val="12"/>
        <color indexed="8"/>
        <rFont val="Arial"/>
        <family val="2"/>
      </rPr>
      <t xml:space="preserve"> IP65)</t>
    </r>
  </si>
  <si>
    <t>草坪灯</t>
  </si>
  <si>
    <r>
      <t xml:space="preserve"> 26W (</t>
    </r>
    <r>
      <rPr>
        <sz val="12"/>
        <color indexed="8"/>
        <rFont val="宋体"/>
        <family val="0"/>
      </rPr>
      <t>节能灯</t>
    </r>
    <r>
      <rPr>
        <sz val="12"/>
        <color indexed="8"/>
        <rFont val="Arial"/>
        <family val="2"/>
      </rPr>
      <t xml:space="preserve"> H=0.65m </t>
    </r>
    <r>
      <rPr>
        <sz val="12"/>
        <color indexed="8"/>
        <rFont val="宋体"/>
        <family val="0"/>
      </rPr>
      <t>白光</t>
    </r>
    <r>
      <rPr>
        <sz val="12"/>
        <color indexed="8"/>
        <rFont val="Arial"/>
        <family val="2"/>
      </rPr>
      <t xml:space="preserve"> IP68)</t>
    </r>
  </si>
  <si>
    <t xml:space="preserve">LED小射灯 </t>
  </si>
  <si>
    <t>3W (LED 黄光 IP68)</t>
  </si>
  <si>
    <t>按主材单价10%</t>
  </si>
  <si>
    <t>50205元</t>
  </si>
  <si>
    <t>平方米</t>
  </si>
  <si>
    <t>登山步道</t>
  </si>
  <si>
    <t>沥青路面</t>
  </si>
  <si>
    <t>栈道</t>
  </si>
  <si>
    <t>各广场</t>
  </si>
  <si>
    <t>三期环山步道、停车场</t>
  </si>
  <si>
    <t>北门至原健身广场步道、广场等</t>
  </si>
  <si>
    <t>公厕</t>
  </si>
  <si>
    <t>管理费</t>
  </si>
  <si>
    <t>座</t>
  </si>
  <si>
    <t>不作下浮</t>
  </si>
  <si>
    <t>公厕</t>
  </si>
  <si>
    <t>水费每座/每月500元</t>
  </si>
  <si>
    <t>座</t>
  </si>
  <si>
    <t>6000元/座*每年</t>
  </si>
  <si>
    <t>最高单价</t>
  </si>
  <si>
    <t>最高总价（元）</t>
  </si>
  <si>
    <t>最高总价（元）</t>
  </si>
  <si>
    <t>合同包一建宁县园林中心园林绿地养护购买服务投标最高限价（单价和总价）</t>
  </si>
  <si>
    <t>合同包二建宁县园林中心园林绿地养护购买服务投标最高限价（单价和总价）</t>
  </si>
  <si>
    <t>合同包三东山公园标段（一、二期）绿地、景观照明及清扫经费预算表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</si>
</sst>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3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1" width="5.75390625" style="0" customWidth="1"/>
    <col min="2" max="2" width="14.125" style="0" customWidth="1"/>
    <col min="3" max="3" width="34.00390625" style="0" customWidth="1"/>
    <col min="4" max="4" width="35.625" style="0" customWidth="1"/>
    <col min="5" max="5" width="22.00390625" style="0" customWidth="1"/>
    <col min="6" max="6" width="18.75390625" style="0" customWidth="1"/>
    <col min="7" max="7" width="7.75390625" style="0" customWidth="1"/>
    <col min="9" max="9" width="34.375" style="0" customWidth="1"/>
  </cols>
  <sheetData>
    <row r="1" spans="1:7" ht="36" customHeight="1">
      <c r="A1" s="25" t="s">
        <v>79</v>
      </c>
      <c r="B1" s="25"/>
      <c r="C1" s="25"/>
      <c r="D1" s="25"/>
      <c r="E1" s="25"/>
      <c r="F1" s="25"/>
      <c r="G1" s="25"/>
    </row>
    <row r="2" spans="1:7" ht="28.5" customHeight="1">
      <c r="A2" s="26" t="s">
        <v>0</v>
      </c>
      <c r="B2" s="26"/>
      <c r="C2" s="26"/>
      <c r="D2" s="26"/>
      <c r="E2" s="26"/>
      <c r="F2" s="26"/>
      <c r="G2" s="26"/>
    </row>
    <row r="3" spans="1:7" ht="24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43</v>
      </c>
      <c r="F3" s="18" t="s">
        <v>45</v>
      </c>
      <c r="G3" s="7" t="s">
        <v>5</v>
      </c>
    </row>
    <row r="4" spans="1:7" ht="15" customHeight="1">
      <c r="A4" s="8">
        <v>1</v>
      </c>
      <c r="B4" s="29" t="s">
        <v>6</v>
      </c>
      <c r="C4" s="8" t="s">
        <v>7</v>
      </c>
      <c r="D4" s="8" t="s">
        <v>39</v>
      </c>
      <c r="E4" s="8">
        <v>5.2</v>
      </c>
      <c r="F4" s="8">
        <f>110120.03*5.2</f>
        <v>572624.156</v>
      </c>
      <c r="G4" s="8"/>
    </row>
    <row r="5" spans="1:7" ht="15" customHeight="1">
      <c r="A5" s="8">
        <v>2</v>
      </c>
      <c r="B5" s="30"/>
      <c r="C5" s="8" t="s">
        <v>8</v>
      </c>
      <c r="D5" s="8" t="s">
        <v>39</v>
      </c>
      <c r="E5" s="8">
        <v>0.153</v>
      </c>
      <c r="F5" s="8">
        <f>110120.03*0.153</f>
        <v>16848.36459</v>
      </c>
      <c r="G5" s="8"/>
    </row>
    <row r="6" spans="1:7" ht="15" customHeight="1">
      <c r="A6" s="8">
        <v>3</v>
      </c>
      <c r="B6" s="30"/>
      <c r="C6" s="8" t="s">
        <v>9</v>
      </c>
      <c r="D6" s="8" t="s">
        <v>39</v>
      </c>
      <c r="E6" s="8">
        <v>0.32</v>
      </c>
      <c r="F6" s="8">
        <f>110120.03*0.32</f>
        <v>35238.4096</v>
      </c>
      <c r="G6" s="8"/>
    </row>
    <row r="7" spans="1:7" ht="15" customHeight="1">
      <c r="A7" s="8">
        <v>4</v>
      </c>
      <c r="B7" s="30"/>
      <c r="C7" s="8" t="s">
        <v>10</v>
      </c>
      <c r="D7" s="8" t="s">
        <v>39</v>
      </c>
      <c r="E7" s="8">
        <v>0.21</v>
      </c>
      <c r="F7" s="8">
        <f>E7*110120.03</f>
        <v>23125.206299999998</v>
      </c>
      <c r="G7" s="8"/>
    </row>
    <row r="8" spans="1:7" ht="15" customHeight="1">
      <c r="A8" s="8">
        <v>5</v>
      </c>
      <c r="B8" s="30"/>
      <c r="C8" s="8" t="s">
        <v>11</v>
      </c>
      <c r="D8" s="8" t="s">
        <v>39</v>
      </c>
      <c r="E8" s="8">
        <v>0.2772</v>
      </c>
      <c r="F8" s="8">
        <f>E8*110120.03</f>
        <v>30525.272316</v>
      </c>
      <c r="G8" s="8"/>
    </row>
    <row r="9" spans="1:7" ht="15" customHeight="1">
      <c r="A9" s="8">
        <v>6</v>
      </c>
      <c r="B9" s="30"/>
      <c r="C9" s="8" t="s">
        <v>12</v>
      </c>
      <c r="D9" s="8" t="s">
        <v>39</v>
      </c>
      <c r="E9" s="8">
        <v>0.25</v>
      </c>
      <c r="F9" s="8">
        <f>E9*110120.03</f>
        <v>27530.0075</v>
      </c>
      <c r="G9" s="8"/>
    </row>
    <row r="10" spans="1:7" ht="15" customHeight="1">
      <c r="A10" s="8"/>
      <c r="B10" s="31"/>
      <c r="C10" s="8" t="s">
        <v>13</v>
      </c>
      <c r="D10" s="8"/>
      <c r="E10" s="8">
        <f>SUM(E4:E9)</f>
        <v>6.4102</v>
      </c>
      <c r="F10" s="8">
        <f>SUM(F4:F9)</f>
        <v>705891.4163059999</v>
      </c>
      <c r="G10" s="8"/>
    </row>
    <row r="11" spans="1:7" ht="15.75" customHeight="1">
      <c r="A11" s="8">
        <v>7</v>
      </c>
      <c r="B11" s="9" t="s">
        <v>14</v>
      </c>
      <c r="C11" s="8"/>
      <c r="D11" s="27" t="s">
        <v>40</v>
      </c>
      <c r="E11" s="28"/>
      <c r="F11" s="8">
        <v>28600</v>
      </c>
      <c r="G11" s="8"/>
    </row>
    <row r="12" spans="1:7" ht="18" customHeight="1">
      <c r="A12" s="8">
        <v>8</v>
      </c>
      <c r="B12" s="9" t="s">
        <v>15</v>
      </c>
      <c r="C12" s="8" t="s">
        <v>16</v>
      </c>
      <c r="D12" s="8"/>
      <c r="E12" s="8"/>
      <c r="F12" s="8">
        <v>20000</v>
      </c>
      <c r="G12" s="8"/>
    </row>
    <row r="13" spans="1:7" ht="27" customHeight="1">
      <c r="A13" s="8">
        <v>9</v>
      </c>
      <c r="B13" s="8" t="s">
        <v>17</v>
      </c>
      <c r="C13" s="10" t="s">
        <v>18</v>
      </c>
      <c r="D13" s="8" t="s">
        <v>38</v>
      </c>
      <c r="E13" s="8">
        <v>16</v>
      </c>
      <c r="F13" s="8">
        <f>1672*16</f>
        <v>26752</v>
      </c>
      <c r="G13" s="8"/>
    </row>
    <row r="14" spans="1:7" ht="40.5" customHeight="1">
      <c r="A14" s="8">
        <v>10</v>
      </c>
      <c r="B14" s="8" t="s">
        <v>19</v>
      </c>
      <c r="C14" s="10" t="s">
        <v>20</v>
      </c>
      <c r="D14" s="8" t="s">
        <v>21</v>
      </c>
      <c r="E14" s="8">
        <v>150</v>
      </c>
      <c r="F14" s="8">
        <v>73050</v>
      </c>
      <c r="G14" s="8"/>
    </row>
    <row r="15" spans="1:7" ht="18.75" customHeight="1">
      <c r="A15" s="8">
        <v>11</v>
      </c>
      <c r="B15" s="8" t="s">
        <v>22</v>
      </c>
      <c r="C15" s="8"/>
      <c r="D15" s="8" t="s">
        <v>23</v>
      </c>
      <c r="E15" s="8"/>
      <c r="F15" s="8">
        <v>17085</v>
      </c>
      <c r="G15" s="8"/>
    </row>
    <row r="16" spans="1:7" ht="21" customHeight="1">
      <c r="A16" s="8">
        <v>12</v>
      </c>
      <c r="B16" s="8" t="s">
        <v>24</v>
      </c>
      <c r="C16" s="8"/>
      <c r="D16" s="8" t="s">
        <v>25</v>
      </c>
      <c r="E16" s="8"/>
      <c r="F16" s="8">
        <v>52282</v>
      </c>
      <c r="G16" s="8"/>
    </row>
    <row r="17" spans="1:7" ht="19.5" customHeight="1">
      <c r="A17" s="8">
        <v>13</v>
      </c>
      <c r="B17" s="8" t="s">
        <v>26</v>
      </c>
      <c r="C17" s="8"/>
      <c r="D17" s="8" t="s">
        <v>27</v>
      </c>
      <c r="E17" s="8"/>
      <c r="F17" s="8">
        <v>51725</v>
      </c>
      <c r="G17" s="8"/>
    </row>
    <row r="18" spans="1:7" ht="27.75" customHeight="1">
      <c r="A18" s="11"/>
      <c r="B18" s="7" t="s">
        <v>28</v>
      </c>
      <c r="C18" s="8"/>
      <c r="D18" s="11"/>
      <c r="E18" s="11"/>
      <c r="F18" s="8">
        <f>F10+F11+F12+F13+F14+F15+F16+F17</f>
        <v>975385.4163059999</v>
      </c>
      <c r="G18" s="11"/>
    </row>
    <row r="19" spans="1:7" ht="10.5" customHeight="1">
      <c r="A19" s="12"/>
      <c r="B19" s="12"/>
      <c r="C19" s="12"/>
      <c r="D19" s="12"/>
      <c r="E19" s="12"/>
      <c r="F19" s="12"/>
      <c r="G19" s="12"/>
    </row>
    <row r="20" spans="1:7" ht="14.25" customHeight="1" hidden="1">
      <c r="A20" s="12"/>
      <c r="B20" s="12"/>
      <c r="C20" s="13"/>
      <c r="D20" s="13"/>
      <c r="E20" s="13"/>
      <c r="F20" s="13"/>
      <c r="G20" s="13"/>
    </row>
    <row r="21" spans="1:7" ht="30" customHeight="1">
      <c r="A21" s="14" t="s">
        <v>46</v>
      </c>
      <c r="B21" s="14"/>
      <c r="C21" s="15"/>
      <c r="D21" s="13"/>
      <c r="E21" s="13"/>
      <c r="F21" s="13"/>
      <c r="G21" s="13"/>
    </row>
    <row r="42" ht="14.25">
      <c r="I42">
        <f>I13</f>
        <v>0</v>
      </c>
    </row>
  </sheetData>
  <sheetProtection/>
  <mergeCells count="4">
    <mergeCell ref="A1:G1"/>
    <mergeCell ref="A2:G2"/>
    <mergeCell ref="D11:E11"/>
    <mergeCell ref="B4:B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6.00390625" style="0" customWidth="1"/>
    <col min="2" max="2" width="14.25390625" style="0" customWidth="1"/>
    <col min="3" max="3" width="34.75390625" style="0" customWidth="1"/>
    <col min="4" max="4" width="38.375" style="0" customWidth="1"/>
    <col min="5" max="5" width="15.00390625" style="0" customWidth="1"/>
    <col min="6" max="6" width="16.25390625" style="0" customWidth="1"/>
    <col min="7" max="7" width="7.875" style="0" customWidth="1"/>
    <col min="9" max="9" width="23.50390625" style="0" customWidth="1"/>
  </cols>
  <sheetData>
    <row r="1" spans="1:7" ht="39.75" customHeight="1">
      <c r="A1" s="25" t="s">
        <v>80</v>
      </c>
      <c r="B1" s="25"/>
      <c r="C1" s="25"/>
      <c r="D1" s="25"/>
      <c r="E1" s="25"/>
      <c r="F1" s="25"/>
      <c r="G1" s="25"/>
    </row>
    <row r="2" spans="1:7" ht="33.75" customHeight="1">
      <c r="A2" s="26" t="s">
        <v>29</v>
      </c>
      <c r="B2" s="26"/>
      <c r="C2" s="26"/>
      <c r="D2" s="26"/>
      <c r="E2" s="26"/>
      <c r="F2" s="26"/>
      <c r="G2" s="26"/>
    </row>
    <row r="3" spans="1:7" ht="24.75" customHeight="1">
      <c r="A3" s="1" t="s">
        <v>1</v>
      </c>
      <c r="B3" s="1" t="s">
        <v>2</v>
      </c>
      <c r="C3" s="1" t="s">
        <v>30</v>
      </c>
      <c r="D3" s="1" t="s">
        <v>4</v>
      </c>
      <c r="E3" s="17" t="s">
        <v>44</v>
      </c>
      <c r="F3" s="17" t="s">
        <v>77</v>
      </c>
      <c r="G3" s="1" t="s">
        <v>5</v>
      </c>
    </row>
    <row r="4" spans="1:7" ht="21" customHeight="1">
      <c r="A4" s="2">
        <v>1</v>
      </c>
      <c r="B4" s="34" t="s">
        <v>6</v>
      </c>
      <c r="C4" s="2" t="s">
        <v>7</v>
      </c>
      <c r="D4" s="2" t="s">
        <v>41</v>
      </c>
      <c r="E4" s="2">
        <v>5.2</v>
      </c>
      <c r="F4" s="2">
        <f aca="true" t="shared" si="0" ref="F4:F9">E4*119517.85</f>
        <v>621492.8200000001</v>
      </c>
      <c r="G4" s="2"/>
    </row>
    <row r="5" spans="1:7" ht="18" customHeight="1">
      <c r="A5" s="2">
        <v>2</v>
      </c>
      <c r="B5" s="35"/>
      <c r="C5" s="2" t="s">
        <v>8</v>
      </c>
      <c r="D5" s="2" t="s">
        <v>41</v>
      </c>
      <c r="E5" s="2">
        <v>0.153</v>
      </c>
      <c r="F5" s="2">
        <f t="shared" si="0"/>
        <v>18286.231050000002</v>
      </c>
      <c r="G5" s="2"/>
    </row>
    <row r="6" spans="1:7" ht="21" customHeight="1">
      <c r="A6" s="2">
        <v>3</v>
      </c>
      <c r="B6" s="35"/>
      <c r="C6" s="2" t="s">
        <v>9</v>
      </c>
      <c r="D6" s="2" t="s">
        <v>41</v>
      </c>
      <c r="E6" s="2">
        <v>0.32</v>
      </c>
      <c r="F6" s="2">
        <f t="shared" si="0"/>
        <v>38245.712</v>
      </c>
      <c r="G6" s="2"/>
    </row>
    <row r="7" spans="1:7" ht="18" customHeight="1">
      <c r="A7" s="2">
        <v>4</v>
      </c>
      <c r="B7" s="35"/>
      <c r="C7" s="2" t="s">
        <v>10</v>
      </c>
      <c r="D7" s="2" t="s">
        <v>41</v>
      </c>
      <c r="E7" s="2">
        <v>0.21</v>
      </c>
      <c r="F7" s="2">
        <f t="shared" si="0"/>
        <v>25098.7485</v>
      </c>
      <c r="G7" s="2"/>
    </row>
    <row r="8" spans="1:7" ht="16.5" customHeight="1">
      <c r="A8" s="2">
        <v>5</v>
      </c>
      <c r="B8" s="35"/>
      <c r="C8" s="2" t="s">
        <v>11</v>
      </c>
      <c r="D8" s="2" t="s">
        <v>41</v>
      </c>
      <c r="E8" s="2">
        <v>0.2772</v>
      </c>
      <c r="F8" s="2">
        <f t="shared" si="0"/>
        <v>33130.348020000005</v>
      </c>
      <c r="G8" s="2"/>
    </row>
    <row r="9" spans="1:7" ht="18" customHeight="1">
      <c r="A9" s="2">
        <v>6</v>
      </c>
      <c r="B9" s="35"/>
      <c r="C9" s="2" t="s">
        <v>12</v>
      </c>
      <c r="D9" s="2" t="s">
        <v>41</v>
      </c>
      <c r="E9" s="2">
        <v>0.25</v>
      </c>
      <c r="F9" s="2">
        <f t="shared" si="0"/>
        <v>29879.4625</v>
      </c>
      <c r="G9" s="2"/>
    </row>
    <row r="10" spans="1:7" ht="15" customHeight="1">
      <c r="A10" s="2"/>
      <c r="B10" s="36"/>
      <c r="C10" s="2" t="s">
        <v>13</v>
      </c>
      <c r="D10" s="2"/>
      <c r="E10" s="2">
        <f>SUM(E4:E9)</f>
        <v>6.4102</v>
      </c>
      <c r="F10" s="2">
        <f>SUM(F4:F9)</f>
        <v>766133.3220700002</v>
      </c>
      <c r="G10" s="2"/>
    </row>
    <row r="11" spans="1:7" ht="15.75" customHeight="1">
      <c r="A11" s="2">
        <v>7</v>
      </c>
      <c r="B11" s="3" t="s">
        <v>14</v>
      </c>
      <c r="C11" s="2"/>
      <c r="D11" s="32" t="s">
        <v>42</v>
      </c>
      <c r="E11" s="33"/>
      <c r="F11" s="2">
        <v>31200</v>
      </c>
      <c r="G11" s="2"/>
    </row>
    <row r="12" spans="1:7" ht="24" customHeight="1">
      <c r="A12" s="2">
        <v>8</v>
      </c>
      <c r="B12" s="3" t="s">
        <v>15</v>
      </c>
      <c r="C12" s="2" t="s">
        <v>16</v>
      </c>
      <c r="D12" s="2"/>
      <c r="E12" s="2"/>
      <c r="F12" s="2">
        <v>20000</v>
      </c>
      <c r="G12" s="2"/>
    </row>
    <row r="13" spans="1:7" ht="27" customHeight="1">
      <c r="A13" s="2">
        <v>9</v>
      </c>
      <c r="B13" s="2" t="s">
        <v>17</v>
      </c>
      <c r="C13" s="4" t="s">
        <v>31</v>
      </c>
      <c r="D13" s="2" t="s">
        <v>37</v>
      </c>
      <c r="E13" s="2">
        <v>16</v>
      </c>
      <c r="F13" s="2">
        <f>1777*16</f>
        <v>28432</v>
      </c>
      <c r="G13" s="2"/>
    </row>
    <row r="14" spans="1:7" ht="30" customHeight="1">
      <c r="A14" s="2">
        <v>10</v>
      </c>
      <c r="B14" s="2" t="s">
        <v>19</v>
      </c>
      <c r="C14" s="4" t="s">
        <v>32</v>
      </c>
      <c r="D14" s="2" t="s">
        <v>33</v>
      </c>
      <c r="E14" s="2">
        <v>150</v>
      </c>
      <c r="F14" s="2">
        <v>144450</v>
      </c>
      <c r="G14" s="2"/>
    </row>
    <row r="15" spans="1:7" ht="15" customHeight="1">
      <c r="A15" s="2">
        <v>11</v>
      </c>
      <c r="B15" s="2" t="s">
        <v>22</v>
      </c>
      <c r="C15" s="2"/>
      <c r="D15" s="2" t="s">
        <v>34</v>
      </c>
      <c r="E15" s="2"/>
      <c r="F15" s="2">
        <v>19804</v>
      </c>
      <c r="G15" s="2"/>
    </row>
    <row r="16" spans="1:7" ht="15" customHeight="1">
      <c r="A16" s="2">
        <v>12</v>
      </c>
      <c r="B16" s="2" t="s">
        <v>24</v>
      </c>
      <c r="C16" s="2"/>
      <c r="D16" s="2" t="s">
        <v>35</v>
      </c>
      <c r="E16" s="2"/>
      <c r="F16" s="2">
        <v>60601</v>
      </c>
      <c r="G16" s="2"/>
    </row>
    <row r="17" spans="1:7" ht="15" customHeight="1">
      <c r="A17" s="2">
        <v>13</v>
      </c>
      <c r="B17" s="2" t="s">
        <v>26</v>
      </c>
      <c r="C17" s="2"/>
      <c r="D17" s="2" t="s">
        <v>36</v>
      </c>
      <c r="E17" s="2"/>
      <c r="F17" s="2">
        <v>59954</v>
      </c>
      <c r="G17" s="2"/>
    </row>
    <row r="18" spans="1:7" ht="16.5" customHeight="1">
      <c r="A18" s="5"/>
      <c r="B18" s="1" t="s">
        <v>28</v>
      </c>
      <c r="C18" s="2"/>
      <c r="D18" s="5"/>
      <c r="E18" s="5"/>
      <c r="F18" s="2">
        <f>SUM(F10:F17)</f>
        <v>1130574.3220700002</v>
      </c>
      <c r="G18" s="5"/>
    </row>
    <row r="19" spans="1:7" ht="3" customHeight="1">
      <c r="A19" s="6"/>
      <c r="B19" s="6"/>
      <c r="C19" s="6"/>
      <c r="D19" s="6"/>
      <c r="E19" s="6"/>
      <c r="F19" s="6"/>
      <c r="G19" s="6"/>
    </row>
    <row r="20" spans="1:7" ht="14.25" customHeight="1" hidden="1">
      <c r="A20" s="6"/>
      <c r="B20" s="6"/>
      <c r="C20" s="16"/>
      <c r="D20" s="16"/>
      <c r="E20" s="16"/>
      <c r="F20" s="16"/>
      <c r="G20" s="16"/>
    </row>
    <row r="21" spans="1:7" ht="32.25" customHeight="1">
      <c r="A21" s="14" t="s">
        <v>46</v>
      </c>
      <c r="B21" s="6"/>
      <c r="C21" s="16"/>
      <c r="D21" s="16"/>
      <c r="E21" s="16"/>
      <c r="F21" s="16"/>
      <c r="G21" s="16"/>
    </row>
  </sheetData>
  <sheetProtection/>
  <mergeCells count="4">
    <mergeCell ref="A1:G1"/>
    <mergeCell ref="A2:G2"/>
    <mergeCell ref="D11:E11"/>
    <mergeCell ref="B4:B10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A1" sqref="A1:H1"/>
    </sheetView>
  </sheetViews>
  <sheetFormatPr defaultColWidth="8.00390625" defaultRowHeight="14.25"/>
  <cols>
    <col min="1" max="1" width="4.625" style="19" customWidth="1"/>
    <col min="2" max="2" width="14.75390625" style="19" customWidth="1"/>
    <col min="3" max="3" width="27.25390625" style="19" customWidth="1"/>
    <col min="4" max="4" width="8.375" style="19" customWidth="1"/>
    <col min="5" max="5" width="10.625" style="19" customWidth="1"/>
    <col min="6" max="6" width="14.125" style="19" customWidth="1"/>
    <col min="7" max="7" width="12.875" style="19" customWidth="1"/>
    <col min="8" max="8" width="14.25390625" style="19" customWidth="1"/>
    <col min="9" max="10" width="8.00390625" style="19" customWidth="1"/>
    <col min="11" max="11" width="8.375" style="19" bestFit="1" customWidth="1"/>
    <col min="12" max="16384" width="8.00390625" style="19" customWidth="1"/>
  </cols>
  <sheetData>
    <row r="1" spans="1:8" ht="42.75" customHeight="1">
      <c r="A1" s="37" t="s">
        <v>81</v>
      </c>
      <c r="B1" s="37"/>
      <c r="C1" s="37"/>
      <c r="D1" s="37"/>
      <c r="E1" s="37"/>
      <c r="F1" s="37"/>
      <c r="G1" s="37"/>
      <c r="H1" s="37"/>
    </row>
    <row r="2" spans="1:7" ht="17.25" customHeight="1">
      <c r="A2" s="38" t="s">
        <v>47</v>
      </c>
      <c r="B2" s="39"/>
      <c r="C2" s="39"/>
      <c r="D2" s="39"/>
      <c r="E2" s="39"/>
      <c r="F2" s="39"/>
      <c r="G2" s="39"/>
    </row>
    <row r="3" spans="1:7" ht="16.5" customHeight="1">
      <c r="A3" s="40"/>
      <c r="B3" s="39"/>
      <c r="C3" s="39"/>
      <c r="D3" s="39"/>
      <c r="E3" s="39"/>
      <c r="F3" s="41"/>
      <c r="G3" s="39"/>
    </row>
    <row r="4" spans="1:8" ht="30.75" customHeight="1">
      <c r="A4" s="20" t="s">
        <v>1</v>
      </c>
      <c r="B4" s="20" t="s">
        <v>3</v>
      </c>
      <c r="C4" s="20" t="s">
        <v>48</v>
      </c>
      <c r="D4" s="20" t="s">
        <v>49</v>
      </c>
      <c r="E4" s="20" t="s">
        <v>4</v>
      </c>
      <c r="F4" s="20" t="s">
        <v>76</v>
      </c>
      <c r="G4" s="20" t="s">
        <v>78</v>
      </c>
      <c r="H4" s="20" t="s">
        <v>5</v>
      </c>
    </row>
    <row r="5" spans="1:8" ht="19.5" customHeight="1">
      <c r="A5" s="20">
        <v>1</v>
      </c>
      <c r="B5" s="20" t="s">
        <v>50</v>
      </c>
      <c r="C5" s="21" t="s">
        <v>51</v>
      </c>
      <c r="D5" s="20" t="s">
        <v>52</v>
      </c>
      <c r="E5" s="21">
        <v>19</v>
      </c>
      <c r="F5" s="21">
        <v>490</v>
      </c>
      <c r="G5" s="21">
        <f>E5*F5</f>
        <v>9310</v>
      </c>
      <c r="H5" s="21"/>
    </row>
    <row r="6" spans="1:8" ht="19.5" customHeight="1">
      <c r="A6" s="20">
        <v>3</v>
      </c>
      <c r="B6" s="20" t="s">
        <v>53</v>
      </c>
      <c r="C6" s="21" t="s">
        <v>54</v>
      </c>
      <c r="D6" s="20" t="s">
        <v>52</v>
      </c>
      <c r="E6" s="21">
        <v>249</v>
      </c>
      <c r="F6" s="21">
        <v>1750</v>
      </c>
      <c r="G6" s="21">
        <f>E6*F6</f>
        <v>435750</v>
      </c>
      <c r="H6" s="21"/>
    </row>
    <row r="7" spans="1:8" ht="33" customHeight="1">
      <c r="A7" s="20">
        <v>4</v>
      </c>
      <c r="B7" s="20" t="s">
        <v>55</v>
      </c>
      <c r="C7" s="20" t="s">
        <v>56</v>
      </c>
      <c r="D7" s="20" t="s">
        <v>52</v>
      </c>
      <c r="E7" s="20">
        <v>119</v>
      </c>
      <c r="F7" s="20">
        <v>350</v>
      </c>
      <c r="G7" s="20">
        <f>E7*F7</f>
        <v>41650</v>
      </c>
      <c r="H7" s="20"/>
    </row>
    <row r="8" spans="1:8" ht="19.5" customHeight="1">
      <c r="A8" s="20">
        <v>6</v>
      </c>
      <c r="B8" s="20" t="s">
        <v>57</v>
      </c>
      <c r="C8" s="20" t="s">
        <v>58</v>
      </c>
      <c r="D8" s="20" t="s">
        <v>52</v>
      </c>
      <c r="E8" s="20">
        <v>118</v>
      </c>
      <c r="F8" s="20">
        <v>130</v>
      </c>
      <c r="G8" s="20">
        <f>E8*F8</f>
        <v>15340</v>
      </c>
      <c r="H8" s="20"/>
    </row>
    <row r="9" spans="1:8" ht="25.5" customHeight="1">
      <c r="A9" s="20">
        <v>7</v>
      </c>
      <c r="B9" s="20" t="s">
        <v>13</v>
      </c>
      <c r="C9" s="20"/>
      <c r="D9" s="20"/>
      <c r="E9" s="20">
        <f>SUM(E5:E8)</f>
        <v>505</v>
      </c>
      <c r="F9" s="20" t="s">
        <v>59</v>
      </c>
      <c r="G9" s="20">
        <f>SUM(G5:G8)</f>
        <v>502050</v>
      </c>
      <c r="H9" s="20" t="s">
        <v>60</v>
      </c>
    </row>
    <row r="10" spans="1:8" ht="19.5" customHeight="1">
      <c r="A10" s="20">
        <v>8</v>
      </c>
      <c r="B10" s="20" t="s">
        <v>6</v>
      </c>
      <c r="C10" s="20"/>
      <c r="D10" s="20" t="s">
        <v>61</v>
      </c>
      <c r="E10" s="20">
        <v>45623.8</v>
      </c>
      <c r="F10" s="20">
        <v>6.41</v>
      </c>
      <c r="G10" s="20">
        <v>292448</v>
      </c>
      <c r="H10" s="20"/>
    </row>
    <row r="11" spans="1:8" ht="19.5" customHeight="1">
      <c r="A11" s="20">
        <v>9</v>
      </c>
      <c r="B11" s="20" t="s">
        <v>62</v>
      </c>
      <c r="C11" s="20"/>
      <c r="D11" s="20" t="s">
        <v>61</v>
      </c>
      <c r="E11" s="20">
        <v>4601</v>
      </c>
      <c r="F11" s="20">
        <v>6.5</v>
      </c>
      <c r="G11" s="20">
        <f>E11*F11</f>
        <v>29906.5</v>
      </c>
      <c r="H11" s="20"/>
    </row>
    <row r="12" spans="1:8" ht="19.5" customHeight="1">
      <c r="A12" s="20">
        <v>10</v>
      </c>
      <c r="B12" s="20" t="s">
        <v>63</v>
      </c>
      <c r="C12" s="20"/>
      <c r="D12" s="20" t="s">
        <v>61</v>
      </c>
      <c r="E12" s="20">
        <v>2700</v>
      </c>
      <c r="F12" s="20">
        <v>6.5</v>
      </c>
      <c r="G12" s="20">
        <f>F12*E12</f>
        <v>17550</v>
      </c>
      <c r="H12" s="20"/>
    </row>
    <row r="13" spans="1:8" ht="19.5" customHeight="1">
      <c r="A13" s="20">
        <v>11</v>
      </c>
      <c r="B13" s="20" t="s">
        <v>64</v>
      </c>
      <c r="C13" s="20"/>
      <c r="D13" s="20" t="s">
        <v>61</v>
      </c>
      <c r="E13" s="20">
        <v>310</v>
      </c>
      <c r="F13" s="20">
        <v>6.5</v>
      </c>
      <c r="G13" s="20">
        <f>E13*F13</f>
        <v>2015</v>
      </c>
      <c r="H13" s="20"/>
    </row>
    <row r="14" spans="1:8" ht="19.5" customHeight="1">
      <c r="A14" s="20">
        <v>12</v>
      </c>
      <c r="B14" s="20" t="s">
        <v>65</v>
      </c>
      <c r="C14" s="20"/>
      <c r="D14" s="20" t="s">
        <v>61</v>
      </c>
      <c r="E14" s="20">
        <v>1698</v>
      </c>
      <c r="F14" s="20">
        <v>6.5</v>
      </c>
      <c r="G14" s="20">
        <f>E14*F14</f>
        <v>11037</v>
      </c>
      <c r="H14" s="20"/>
    </row>
    <row r="15" spans="1:8" ht="33" customHeight="1">
      <c r="A15" s="20">
        <v>13</v>
      </c>
      <c r="B15" s="20" t="s">
        <v>66</v>
      </c>
      <c r="C15" s="20"/>
      <c r="D15" s="20" t="s">
        <v>61</v>
      </c>
      <c r="E15" s="20">
        <v>1750</v>
      </c>
      <c r="F15" s="20">
        <v>6.5</v>
      </c>
      <c r="G15" s="20">
        <f>F15*E15</f>
        <v>11375</v>
      </c>
      <c r="H15" s="20"/>
    </row>
    <row r="16" spans="1:8" ht="33" customHeight="1">
      <c r="A16" s="20">
        <v>14</v>
      </c>
      <c r="B16" s="20" t="s">
        <v>67</v>
      </c>
      <c r="C16" s="20"/>
      <c r="D16" s="20" t="s">
        <v>61</v>
      </c>
      <c r="E16" s="20">
        <v>1650</v>
      </c>
      <c r="F16" s="20">
        <v>6.5</v>
      </c>
      <c r="G16" s="20">
        <f>F16*E16</f>
        <v>10725</v>
      </c>
      <c r="H16" s="20"/>
    </row>
    <row r="17" spans="1:8" ht="21.75" customHeight="1">
      <c r="A17" s="20">
        <v>15</v>
      </c>
      <c r="B17" s="20" t="s">
        <v>13</v>
      </c>
      <c r="C17" s="20"/>
      <c r="D17" s="20"/>
      <c r="E17" s="20">
        <f>SUM(E11:E15)</f>
        <v>11059</v>
      </c>
      <c r="F17" s="20">
        <v>6.5</v>
      </c>
      <c r="G17" s="20">
        <f>SUM(G11:G16)</f>
        <v>82608.5</v>
      </c>
      <c r="H17" s="20"/>
    </row>
    <row r="18" spans="1:8" ht="19.5" customHeight="1">
      <c r="A18" s="20">
        <v>16</v>
      </c>
      <c r="B18" s="20" t="s">
        <v>68</v>
      </c>
      <c r="C18" s="20" t="s">
        <v>69</v>
      </c>
      <c r="D18" s="20" t="s">
        <v>70</v>
      </c>
      <c r="E18" s="20">
        <v>2</v>
      </c>
      <c r="F18" s="20">
        <v>20000</v>
      </c>
      <c r="G18" s="20">
        <f>E18*F18</f>
        <v>40000</v>
      </c>
      <c r="H18" s="20" t="s">
        <v>71</v>
      </c>
    </row>
    <row r="19" spans="1:8" ht="28.5" customHeight="1">
      <c r="A19" s="20">
        <v>17</v>
      </c>
      <c r="B19" s="20" t="s">
        <v>72</v>
      </c>
      <c r="C19" s="20" t="s">
        <v>73</v>
      </c>
      <c r="D19" s="20" t="s">
        <v>74</v>
      </c>
      <c r="E19" s="20">
        <v>2</v>
      </c>
      <c r="F19" s="20" t="s">
        <v>75</v>
      </c>
      <c r="G19" s="20">
        <v>12000</v>
      </c>
      <c r="H19" s="20"/>
    </row>
    <row r="20" spans="1:8" ht="24.75" customHeight="1">
      <c r="A20" s="20"/>
      <c r="B20" s="20" t="s">
        <v>28</v>
      </c>
      <c r="C20" s="20"/>
      <c r="D20" s="22"/>
      <c r="E20" s="23"/>
      <c r="F20" s="24"/>
      <c r="G20" s="20">
        <v>477261</v>
      </c>
      <c r="H20" s="20"/>
    </row>
    <row r="21" ht="14.25">
      <c r="A21" s="14" t="s">
        <v>46</v>
      </c>
    </row>
  </sheetData>
  <sheetProtection/>
  <mergeCells count="4">
    <mergeCell ref="A1:H1"/>
    <mergeCell ref="A2:G2"/>
    <mergeCell ref="A3:E3"/>
    <mergeCell ref="F3:G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Arthur</cp:lastModifiedBy>
  <dcterms:created xsi:type="dcterms:W3CDTF">2019-09-04T14:34:20Z</dcterms:created>
  <dcterms:modified xsi:type="dcterms:W3CDTF">2019-11-13T08:49:53Z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