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重点与普惠" sheetId="1" r:id="rId1"/>
  </sheets>
  <definedNames>
    <definedName name="_xlnm.Print_Titles" localSheetId="0">'重点与普惠'!$2:$5</definedName>
  </definedNames>
  <calcPr fullCalcOnLoad="1"/>
</workbook>
</file>

<file path=xl/sharedStrings.xml><?xml version="1.0" encoding="utf-8"?>
<sst xmlns="http://schemas.openxmlformats.org/spreadsheetml/2006/main" count="199" uniqueCount="148">
  <si>
    <t>附表二</t>
  </si>
  <si>
    <t>建宁县（市、区）2023年度村级公益事业建设一事一议财政奖补项目申报表(第一批）</t>
  </si>
  <si>
    <t>序号</t>
  </si>
  <si>
    <t>项目所在地</t>
  </si>
  <si>
    <t>项目所在村农业人口数</t>
  </si>
  <si>
    <t>项目名称</t>
  </si>
  <si>
    <t>项目性质</t>
  </si>
  <si>
    <t>项目工程预算总额</t>
  </si>
  <si>
    <t>村民实际筹资筹劳额</t>
  </si>
  <si>
    <t>财政奖补资金</t>
  </si>
  <si>
    <t>村自筹</t>
  </si>
  <si>
    <t>社会捐赠资金</t>
  </si>
  <si>
    <t>部门配套资金</t>
  </si>
  <si>
    <t>乡镇</t>
  </si>
  <si>
    <t>村名</t>
  </si>
  <si>
    <t>总数</t>
  </si>
  <si>
    <t>其中劳动力数</t>
  </si>
  <si>
    <t>金额合计</t>
  </si>
  <si>
    <t>村民筹资</t>
  </si>
  <si>
    <t>村民以资代劳</t>
  </si>
  <si>
    <t>合计</t>
  </si>
  <si>
    <t>县级</t>
  </si>
  <si>
    <t>设区市级</t>
  </si>
  <si>
    <t>省级</t>
  </si>
  <si>
    <t>金额</t>
  </si>
  <si>
    <t>筹资人数</t>
  </si>
  <si>
    <t>总工日</t>
  </si>
  <si>
    <t>筹劳人数</t>
  </si>
  <si>
    <t>全县合计：</t>
  </si>
  <si>
    <t>当年申报</t>
  </si>
  <si>
    <t>全县重点示范项目小计：</t>
  </si>
  <si>
    <t>溪口镇</t>
  </si>
  <si>
    <t>艾阳村</t>
  </si>
  <si>
    <t>村内道路（艾阳村连家际生产道路硬化，长800米，宽2.5米，厚0.16米）</t>
  </si>
  <si>
    <t>当年
申报</t>
  </si>
  <si>
    <t>濉溪镇</t>
  </si>
  <si>
    <t>长吉村</t>
  </si>
  <si>
    <t>渔家洲灌渠改建及光荣片区生产道路硬化</t>
  </si>
  <si>
    <t>里心镇</t>
  </si>
  <si>
    <t>新圩村</t>
  </si>
  <si>
    <t>街一组新圩段道路硬化</t>
  </si>
  <si>
    <t>里心村</t>
  </si>
  <si>
    <t>下坊湾段道路硬化</t>
  </si>
  <si>
    <t>黄埠乡</t>
  </si>
  <si>
    <t>封头村</t>
  </si>
  <si>
    <t>封头村老年活动中心建设（村卫生室修善，老年活动室装修，购买设施没备，棋牌器材等）</t>
  </si>
  <si>
    <t>伊家乡</t>
  </si>
  <si>
    <t>双坑村</t>
  </si>
  <si>
    <t>邱家坑通组路硬化四期工程（道路约480米，宽3米，厚18厘米）</t>
  </si>
  <si>
    <t>黄坊乡</t>
  </si>
  <si>
    <t>将上村</t>
  </si>
  <si>
    <t>五组下坑机耕道长500米，宽2.2米，厚16厘米</t>
  </si>
  <si>
    <t>全县普惠小计：</t>
  </si>
  <si>
    <t>溪口小计：</t>
  </si>
  <si>
    <t>桐元村</t>
  </si>
  <si>
    <t>村内道路（桐元村油岭背彭坑及寒坡岭机耕路面硬化长1000米，宽3米，及下田坡道涵管）</t>
  </si>
  <si>
    <t>马元村</t>
  </si>
  <si>
    <t>村内道路（马元村下清岭上至高家小组道路硬化长600米，宽2.5米，厚0.16米）</t>
  </si>
  <si>
    <t>杨林村</t>
  </si>
  <si>
    <t>村内道路（杨林村巧洋三八坑头上及杨林村巧洋四组杨枫渠边机耕路面硬化，长500米，宽3米，厚0.18米）；下田坡道涵管，长300米，宽0.3米，边厚0.15米，底厚0.12米</t>
  </si>
  <si>
    <t>溪枫村</t>
  </si>
  <si>
    <t>村内道路（山下小组溪边机耕道路硬化，长700米，宽2.5米，厚0.16米）</t>
  </si>
  <si>
    <t>渠村村</t>
  </si>
  <si>
    <t>村内道路（渠村村四组围里道路硬化，长650米，宽2.5米，厚0.16米）；水渠长约200米</t>
  </si>
  <si>
    <t>里心小计：</t>
  </si>
  <si>
    <t>代家村</t>
  </si>
  <si>
    <t>老年活动中心建设</t>
  </si>
  <si>
    <t>靖安村</t>
  </si>
  <si>
    <t>村容美化亮化（路灯安装50盏）</t>
  </si>
  <si>
    <t>大南村</t>
  </si>
  <si>
    <t>蒋家组道路硬化</t>
  </si>
  <si>
    <t>汪家村</t>
  </si>
  <si>
    <t>汪一组道路硬化</t>
  </si>
  <si>
    <t>黄埠小计：</t>
  </si>
  <si>
    <t>友兰村</t>
  </si>
  <si>
    <t>邓家山至白砂塘通组道路后续硬化（长度400米，宽度3米，厚度18公分）</t>
  </si>
  <si>
    <t>山下村</t>
  </si>
  <si>
    <t xml:space="preserve"> 山下村农产品加工中心一期（建设70平方大米加工车间）</t>
  </si>
  <si>
    <t>大余村</t>
  </si>
  <si>
    <t>箭溪坑塅上耕作路硬化（道路长度710米、宽度2.5米、厚度16公分）</t>
  </si>
  <si>
    <t>桂阳村</t>
  </si>
  <si>
    <t>张家组黄泥坑生产道路硬化（长度1.2公里、宽度2.9米、厚度18公分）</t>
  </si>
  <si>
    <t>黄埠村</t>
  </si>
  <si>
    <t>黄埠乡艾家组塅面田间道硬化（长度750米、宽度2.5米、厚度18公分）</t>
  </si>
  <si>
    <t>客坊小计：</t>
  </si>
  <si>
    <t>湾坊村</t>
  </si>
  <si>
    <r>
      <t>乡村振兴主题文化休闲微公园120m</t>
    </r>
    <r>
      <rPr>
        <sz val="10"/>
        <rFont val="宋体"/>
        <family val="0"/>
      </rPr>
      <t>²</t>
    </r>
  </si>
  <si>
    <t>张溪村</t>
  </si>
  <si>
    <t>中栋至上栋通组道路硬化水泥路(长500米、宽3.5米、厚0.18米)</t>
  </si>
  <si>
    <t>严田村</t>
  </si>
  <si>
    <t>杨家坪机耕路硬化及路基护坡水泥路(长600米、宽2米、厚0.18米)</t>
  </si>
  <si>
    <t>龙溪村</t>
  </si>
  <si>
    <t>岭背弯机耕路硬化及路基护坡（长500米，宽2.5米，厚0.18米）</t>
  </si>
  <si>
    <t>里源村</t>
  </si>
  <si>
    <t>白沙塘通组道路后续硬化（约长度400米）</t>
  </si>
  <si>
    <t>黄坊小计：</t>
  </si>
  <si>
    <t>陈岭村</t>
  </si>
  <si>
    <t>公益性骨灰楼堂（二期）</t>
  </si>
  <si>
    <t>芦岭村</t>
  </si>
  <si>
    <t>朱坊小组饮水工程(蓄水池一座，20立方；清水池一座，1立方；40#PE热熔管2500米）</t>
  </si>
  <si>
    <t>武调村</t>
  </si>
  <si>
    <t>邱家地组道路硬化，长500米，宽2.5米，厚16厘米</t>
  </si>
  <si>
    <t>黄坊村</t>
  </si>
  <si>
    <t>谢家湾、罗坪、杨家湾饮水改造工程，引水管长1700米</t>
  </si>
  <si>
    <t>仍田村</t>
  </si>
  <si>
    <t>村容美化亮化工程（村内路灯安装，太阳能路灯100盏）</t>
  </si>
  <si>
    <t>溪源小计：</t>
  </si>
  <si>
    <t>楚尾村</t>
  </si>
  <si>
    <t>村内美化亮化（下黄家古树公园、公路沿线、新时代文明实践广场路灯安装80盏）</t>
  </si>
  <si>
    <t>桐荣村</t>
  </si>
  <si>
    <t>人饮工程（箭竹组安全饮用水改造，长1米，宽1.5米，高1米的沉沙池1座、长2.5米，宽1米，高1.5米的过滤池1座、管道2千米）</t>
  </si>
  <si>
    <t>都团村</t>
  </si>
  <si>
    <t>农田设施建设（机耕路长400米、宽2.5米；护岸100米；路灯4盏；休闲庭院100平方米）</t>
  </si>
  <si>
    <t>大岭村</t>
  </si>
  <si>
    <t>农田水利基础设施建设及便民停车场（农田护坡长60米、高3米；新建停车场100平方米）</t>
  </si>
  <si>
    <t>上坪村</t>
  </si>
  <si>
    <t>上坪老年活动中心修缮（屋面翻新、更换瓦片、老年活动设备等）</t>
  </si>
  <si>
    <t>鲇坑村</t>
  </si>
  <si>
    <t>机耕路水泥硬化及水坝（机耕路长260米，宽2.5米，厚18厘米；山背草石下水坝长6米，宽50厘米，高50厘米）</t>
  </si>
  <si>
    <t>均口小计：</t>
  </si>
  <si>
    <t>洋坑村</t>
  </si>
  <si>
    <r>
      <t>村内道路（大垅、墩丘道路硬化，水泥路长520米、宽3米、厚0.18米)</t>
    </r>
    <r>
      <rPr>
        <b/>
        <sz val="9"/>
        <rFont val="仿宋"/>
        <family val="3"/>
      </rPr>
      <t>(重点示范项目)</t>
    </r>
  </si>
  <si>
    <t>垅源村</t>
  </si>
  <si>
    <t>村内道路(谢坑源机耕路硬化，水泥路长450米、宽2.5米、厚0.16米）</t>
  </si>
  <si>
    <t>半寮村</t>
  </si>
  <si>
    <t>小型水利工程(老村部沿河护岸工程，护岸长90米，高6.5米）</t>
  </si>
  <si>
    <t>龙头村</t>
  </si>
  <si>
    <t>村内亮化（古戏台周边安装路灯45盏）</t>
  </si>
  <si>
    <t>隆下村</t>
  </si>
  <si>
    <t>村内道路（火兴组山坵垅机耕道路硬化，水泥路长500米、宽2.5米、厚0.16米）</t>
  </si>
  <si>
    <t>官常村</t>
  </si>
  <si>
    <r>
      <t>村内道路(里山通组道路硬化，水泥路长1000米、宽3.5米、厚0.18米)</t>
    </r>
    <r>
      <rPr>
        <b/>
        <sz val="9"/>
        <rFont val="仿宋"/>
        <family val="3"/>
      </rPr>
      <t>(重点示范项目)</t>
    </r>
  </si>
  <si>
    <t>芰坑村</t>
  </si>
  <si>
    <t>村内道路（黄双洲组道路硬化，水泥路长380米、宽3米、厚0.18米）</t>
  </si>
  <si>
    <t>伊家小计：</t>
  </si>
  <si>
    <t>沙洲村</t>
  </si>
  <si>
    <t>沙洲村吴家到圆潭道路硬化提升一期工程（硬化道路长600米，路基宽度4米，厚度18厘米）</t>
  </si>
  <si>
    <t>兰溪村</t>
  </si>
  <si>
    <t>兰溪村韶山机耕道路硬化项目二期(道路长2000米、宽3米，护岸长度60米、高1.5米)</t>
  </si>
  <si>
    <t>笔架村</t>
  </si>
  <si>
    <t>笔架村部延线环境提升及路灯安装项目，（停车位7个、沿线路灯更换30盏，拆除破旧猪栏约20幢）</t>
  </si>
  <si>
    <t>伊家村</t>
  </si>
  <si>
    <t>伊家村大树下人居环境整治提升项目（休闲文化长廊一座，公园美化、绿化、亮化、硬化200平方米，健身器材5套）</t>
  </si>
  <si>
    <t>濉溪小计：</t>
  </si>
  <si>
    <t>斗埕村</t>
  </si>
  <si>
    <t>大坪新村入户道路（长约500米，宽4.5米，厚0.15米）及大坪老街通组道路（长约700米，宽3.5米，厚0.15米）硬化</t>
  </si>
  <si>
    <t>圳头村</t>
  </si>
  <si>
    <t>胡公桥老虎坑、下排大坑及董家朱家坑机耕路（长约500米，宽2.5米，厚0.16米）硬化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</si>
</sst>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0"/>
      <name val="宋体"/>
      <family val="0"/>
    </font>
    <font>
      <b/>
      <sz val="10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b/>
      <sz val="10"/>
      <name val="Cambria"/>
      <family val="0"/>
    </font>
    <font>
      <sz val="9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8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71" applyFon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176" fontId="54" fillId="32" borderId="10" xfId="0" applyNumberFormat="1" applyFont="1" applyFill="1" applyBorder="1" applyAlignment="1">
      <alignment horizontal="center" vertical="center" wrapText="1"/>
    </xf>
    <xf numFmtId="176" fontId="54" fillId="32" borderId="10" xfId="0" applyNumberFormat="1" applyFont="1" applyFill="1" applyBorder="1" applyAlignment="1">
      <alignment horizontal="left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7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8" fillId="0" borderId="10" xfId="7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7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23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vertical="center" wrapText="1"/>
    </xf>
    <xf numFmtId="176" fontId="3" fillId="0" borderId="10" xfId="23" applyNumberFormat="1" applyFont="1" applyBorder="1" applyAlignment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 wrapText="1"/>
    </xf>
    <xf numFmtId="176" fontId="4" fillId="0" borderId="10" xfId="23" applyNumberFormat="1" applyFont="1" applyBorder="1" applyAlignment="1">
      <alignment horizontal="center" vertical="center" wrapText="1"/>
      <protection/>
    </xf>
    <xf numFmtId="0" fontId="8" fillId="0" borderId="10" xfId="68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68" applyNumberFormat="1" applyFont="1" applyFill="1" applyBorder="1" applyAlignment="1">
      <alignment horizontal="center" vertical="center"/>
    </xf>
    <xf numFmtId="0" fontId="8" fillId="0" borderId="10" xfId="68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8" fillId="0" borderId="10" xfId="23" applyNumberFormat="1" applyFont="1" applyBorder="1" applyAlignment="1">
      <alignment horizontal="left" vertical="center" wrapText="1"/>
      <protection/>
    </xf>
    <xf numFmtId="176" fontId="8" fillId="0" borderId="10" xfId="0" applyNumberFormat="1" applyFont="1" applyBorder="1" applyAlignment="1">
      <alignment vertical="center" wrapText="1"/>
    </xf>
    <xf numFmtId="176" fontId="8" fillId="0" borderId="10" xfId="2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left"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17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176" fontId="10" fillId="0" borderId="10" xfId="2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10" fillId="0" borderId="0" xfId="23" applyNumberFormat="1" applyFont="1" applyBorder="1" applyAlignment="1">
      <alignment horizontal="center" vertical="center" wrapText="1"/>
      <protection/>
    </xf>
    <xf numFmtId="176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8" fillId="32" borderId="10" xfId="23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7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5" fillId="0" borderId="0" xfId="28" applyFont="1" applyBorder="1" applyAlignment="1">
      <alignment horizontal="center" vertical="center" wrapText="1"/>
      <protection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23" applyNumberFormat="1" applyFont="1" applyBorder="1" applyAlignment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23" applyNumberFormat="1" applyFont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1_5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20" xfId="69"/>
    <cellStyle name="常规 2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SheetLayoutView="100" workbookViewId="0" topLeftCell="A1">
      <selection activeCell="A2" sqref="A2:V2"/>
    </sheetView>
  </sheetViews>
  <sheetFormatPr defaultColWidth="9.00390625" defaultRowHeight="14.25"/>
  <cols>
    <col min="1" max="1" width="4.50390625" style="0" customWidth="1"/>
    <col min="2" max="2" width="10.375" style="3" customWidth="1"/>
    <col min="3" max="3" width="7.25390625" style="4" customWidth="1"/>
    <col min="4" max="4" width="8.375" style="5" customWidth="1"/>
    <col min="5" max="5" width="8.125" style="5" customWidth="1"/>
    <col min="6" max="6" width="24.00390625" style="6" customWidth="1"/>
    <col min="7" max="7" width="8.375" style="6" customWidth="1"/>
    <col min="8" max="8" width="10.50390625" style="5" bestFit="1" customWidth="1"/>
    <col min="9" max="14" width="9.00390625" style="5" customWidth="1"/>
    <col min="15" max="15" width="11.75390625" style="5" customWidth="1"/>
    <col min="16" max="16" width="9.50390625" style="5" bestFit="1" customWidth="1"/>
    <col min="17" max="17" width="5.75390625" style="5" customWidth="1"/>
    <col min="18" max="18" width="9.875" style="5" bestFit="1" customWidth="1"/>
    <col min="19" max="19" width="9.50390625" style="5" bestFit="1" customWidth="1"/>
    <col min="20" max="20" width="6.625" style="5" customWidth="1"/>
    <col min="21" max="21" width="9.00390625" style="5" customWidth="1"/>
    <col min="22" max="22" width="16.00390625" style="0" customWidth="1"/>
  </cols>
  <sheetData>
    <row r="1" ht="15">
      <c r="A1" s="2" t="s">
        <v>0</v>
      </c>
    </row>
    <row r="2" spans="1:22" ht="20.25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"/>
    </row>
    <row r="3" spans="1:22" s="1" customFormat="1" ht="14.25" customHeight="1">
      <c r="A3" s="10" t="s">
        <v>2</v>
      </c>
      <c r="B3" s="11" t="s">
        <v>3</v>
      </c>
      <c r="C3" s="12"/>
      <c r="D3" s="12" t="s">
        <v>4</v>
      </c>
      <c r="E3" s="12"/>
      <c r="F3" s="12" t="s">
        <v>5</v>
      </c>
      <c r="G3" s="12" t="s">
        <v>6</v>
      </c>
      <c r="H3" s="12" t="s">
        <v>7</v>
      </c>
      <c r="I3" s="12" t="s">
        <v>8</v>
      </c>
      <c r="J3" s="12"/>
      <c r="K3" s="12"/>
      <c r="L3" s="12"/>
      <c r="M3" s="12"/>
      <c r="N3" s="12"/>
      <c r="O3" s="12" t="s">
        <v>9</v>
      </c>
      <c r="P3" s="12"/>
      <c r="Q3" s="12"/>
      <c r="R3" s="12"/>
      <c r="S3" s="12" t="s">
        <v>10</v>
      </c>
      <c r="T3" s="12" t="s">
        <v>11</v>
      </c>
      <c r="U3" s="12" t="s">
        <v>12</v>
      </c>
      <c r="V3" s="77"/>
    </row>
    <row r="4" spans="1:22" s="1" customFormat="1" ht="14.25" customHeight="1">
      <c r="A4" s="10"/>
      <c r="B4" s="11" t="s">
        <v>13</v>
      </c>
      <c r="C4" s="12" t="s">
        <v>14</v>
      </c>
      <c r="D4" s="12" t="s">
        <v>15</v>
      </c>
      <c r="E4" s="12" t="s">
        <v>16</v>
      </c>
      <c r="F4" s="12"/>
      <c r="G4" s="12"/>
      <c r="H4" s="12"/>
      <c r="I4" s="12" t="s">
        <v>17</v>
      </c>
      <c r="J4" s="12" t="s">
        <v>18</v>
      </c>
      <c r="K4" s="12"/>
      <c r="L4" s="12" t="s">
        <v>19</v>
      </c>
      <c r="M4" s="12"/>
      <c r="N4" s="12"/>
      <c r="O4" s="12" t="s">
        <v>20</v>
      </c>
      <c r="P4" s="12" t="s">
        <v>21</v>
      </c>
      <c r="Q4" s="12" t="s">
        <v>22</v>
      </c>
      <c r="R4" s="12" t="s">
        <v>23</v>
      </c>
      <c r="S4" s="12"/>
      <c r="T4" s="12"/>
      <c r="U4" s="12"/>
      <c r="V4" s="77"/>
    </row>
    <row r="5" spans="1:22" s="1" customFormat="1" ht="32.25" customHeight="1">
      <c r="A5" s="10"/>
      <c r="B5" s="11"/>
      <c r="C5" s="12"/>
      <c r="D5" s="12"/>
      <c r="E5" s="12"/>
      <c r="F5" s="12"/>
      <c r="G5" s="12"/>
      <c r="H5" s="12"/>
      <c r="I5" s="12"/>
      <c r="J5" s="12" t="s">
        <v>24</v>
      </c>
      <c r="K5" s="12" t="s">
        <v>25</v>
      </c>
      <c r="L5" s="12" t="s">
        <v>24</v>
      </c>
      <c r="M5" s="12" t="s">
        <v>26</v>
      </c>
      <c r="N5" s="12" t="s">
        <v>27</v>
      </c>
      <c r="O5" s="12"/>
      <c r="P5" s="12"/>
      <c r="Q5" s="12"/>
      <c r="R5" s="12"/>
      <c r="S5" s="12"/>
      <c r="T5" s="12"/>
      <c r="U5" s="12"/>
      <c r="V5" s="77"/>
    </row>
    <row r="6" spans="1:22" s="2" customFormat="1" ht="34.5" customHeight="1">
      <c r="A6" s="13">
        <v>1</v>
      </c>
      <c r="B6" s="14" t="s">
        <v>28</v>
      </c>
      <c r="C6" s="14">
        <f>C7+C15</f>
        <v>50</v>
      </c>
      <c r="D6" s="14">
        <f>D7+D15</f>
        <v>72669</v>
      </c>
      <c r="E6" s="14">
        <f>E7+E15</f>
        <v>41926</v>
      </c>
      <c r="F6" s="14">
        <f>F7+F15</f>
        <v>0</v>
      </c>
      <c r="G6" s="14" t="s">
        <v>29</v>
      </c>
      <c r="H6" s="14">
        <f>H7+H15</f>
        <v>6408500</v>
      </c>
      <c r="I6" s="14">
        <f aca="true" t="shared" si="0" ref="I6:U6">I7+I15</f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5600000</v>
      </c>
      <c r="P6" s="14">
        <f t="shared" si="0"/>
        <v>1120000</v>
      </c>
      <c r="Q6" s="14"/>
      <c r="R6" s="14">
        <f t="shared" si="0"/>
        <v>4480000</v>
      </c>
      <c r="S6" s="14">
        <f t="shared" si="0"/>
        <v>700500</v>
      </c>
      <c r="T6" s="14">
        <f t="shared" si="0"/>
        <v>0</v>
      </c>
      <c r="U6" s="14">
        <f t="shared" si="0"/>
        <v>0</v>
      </c>
      <c r="V6" s="78"/>
    </row>
    <row r="7" spans="1:22" s="2" customFormat="1" ht="37.5" customHeight="1">
      <c r="A7" s="13">
        <v>2</v>
      </c>
      <c r="B7" s="14" t="s">
        <v>30</v>
      </c>
      <c r="C7" s="14">
        <v>7</v>
      </c>
      <c r="D7" s="15">
        <f>SUM(D8:D14)</f>
        <v>11419</v>
      </c>
      <c r="E7" s="15">
        <f aca="true" t="shared" si="1" ref="E7:U7">SUM(E8:E14)</f>
        <v>6737</v>
      </c>
      <c r="F7" s="15">
        <f t="shared" si="1"/>
        <v>0</v>
      </c>
      <c r="G7" s="15">
        <f t="shared" si="1"/>
        <v>0</v>
      </c>
      <c r="H7" s="15">
        <f t="shared" si="1"/>
        <v>1386000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1300000</v>
      </c>
      <c r="P7" s="15">
        <f t="shared" si="1"/>
        <v>260000</v>
      </c>
      <c r="Q7" s="15">
        <f t="shared" si="1"/>
        <v>0</v>
      </c>
      <c r="R7" s="15">
        <f t="shared" si="1"/>
        <v>1040000</v>
      </c>
      <c r="S7" s="15">
        <f t="shared" si="1"/>
        <v>86000</v>
      </c>
      <c r="T7" s="15">
        <f t="shared" si="1"/>
        <v>0</v>
      </c>
      <c r="U7" s="15">
        <f t="shared" si="1"/>
        <v>0</v>
      </c>
      <c r="V7" s="78"/>
    </row>
    <row r="8" spans="1:22" ht="34.5" customHeight="1">
      <c r="A8" s="13">
        <v>3</v>
      </c>
      <c r="B8" s="16" t="s">
        <v>31</v>
      </c>
      <c r="C8" s="17" t="s">
        <v>32</v>
      </c>
      <c r="D8" s="17">
        <v>897</v>
      </c>
      <c r="E8" s="17">
        <v>583</v>
      </c>
      <c r="F8" s="18" t="s">
        <v>33</v>
      </c>
      <c r="G8" s="17" t="s">
        <v>34</v>
      </c>
      <c r="H8" s="17">
        <f aca="true" t="shared" si="2" ref="H8:H14">O8+S8</f>
        <v>300000</v>
      </c>
      <c r="I8" s="17"/>
      <c r="J8" s="17"/>
      <c r="K8" s="17"/>
      <c r="L8" s="17"/>
      <c r="M8" s="17"/>
      <c r="N8" s="17"/>
      <c r="O8" s="17">
        <v>280000</v>
      </c>
      <c r="P8" s="17">
        <f>0.2*O8</f>
        <v>56000</v>
      </c>
      <c r="Q8" s="17"/>
      <c r="R8" s="17">
        <f aca="true" t="shared" si="3" ref="R8:R14">O8*0.8</f>
        <v>224000</v>
      </c>
      <c r="S8" s="17">
        <v>20000</v>
      </c>
      <c r="T8" s="79"/>
      <c r="U8" s="17"/>
      <c r="V8" s="80"/>
    </row>
    <row r="9" spans="1:22" ht="34.5" customHeight="1">
      <c r="A9" s="13">
        <v>4</v>
      </c>
      <c r="B9" s="14" t="s">
        <v>35</v>
      </c>
      <c r="C9" s="19" t="s">
        <v>36</v>
      </c>
      <c r="D9" s="20">
        <v>1623</v>
      </c>
      <c r="E9" s="20">
        <v>986</v>
      </c>
      <c r="F9" s="21" t="s">
        <v>37</v>
      </c>
      <c r="G9" s="19" t="s">
        <v>29</v>
      </c>
      <c r="H9" s="17">
        <f t="shared" si="2"/>
        <v>155000</v>
      </c>
      <c r="I9" s="19"/>
      <c r="J9" s="19"/>
      <c r="K9" s="66"/>
      <c r="L9" s="19"/>
      <c r="M9" s="19"/>
      <c r="N9" s="19"/>
      <c r="O9" s="67">
        <v>150000</v>
      </c>
      <c r="P9" s="17">
        <f aca="true" t="shared" si="4" ref="P9:P14">O9*0.2</f>
        <v>30000</v>
      </c>
      <c r="Q9" s="81"/>
      <c r="R9" s="17">
        <f t="shared" si="3"/>
        <v>120000</v>
      </c>
      <c r="S9" s="21">
        <v>5000</v>
      </c>
      <c r="T9" s="19"/>
      <c r="U9" s="74"/>
      <c r="V9" s="80"/>
    </row>
    <row r="10" spans="1:22" ht="34.5" customHeight="1">
      <c r="A10" s="13">
        <v>5</v>
      </c>
      <c r="B10" s="14" t="s">
        <v>38</v>
      </c>
      <c r="C10" s="19" t="s">
        <v>39</v>
      </c>
      <c r="D10" s="20">
        <v>1226</v>
      </c>
      <c r="E10" s="20">
        <v>643</v>
      </c>
      <c r="F10" s="20" t="s">
        <v>40</v>
      </c>
      <c r="G10" s="19" t="s">
        <v>29</v>
      </c>
      <c r="H10" s="20">
        <f t="shared" si="2"/>
        <v>280000</v>
      </c>
      <c r="I10" s="20"/>
      <c r="J10" s="20"/>
      <c r="K10" s="19"/>
      <c r="L10" s="20"/>
      <c r="M10" s="20"/>
      <c r="N10" s="20"/>
      <c r="O10" s="20">
        <v>270000</v>
      </c>
      <c r="P10" s="20">
        <f t="shared" si="4"/>
        <v>54000</v>
      </c>
      <c r="Q10" s="36"/>
      <c r="R10" s="20">
        <f t="shared" si="3"/>
        <v>216000</v>
      </c>
      <c r="S10" s="20">
        <v>10000</v>
      </c>
      <c r="T10" s="36"/>
      <c r="U10" s="36"/>
      <c r="V10" s="80"/>
    </row>
    <row r="11" spans="1:22" ht="34.5" customHeight="1">
      <c r="A11" s="13">
        <v>6</v>
      </c>
      <c r="B11" s="14"/>
      <c r="C11" s="19" t="s">
        <v>41</v>
      </c>
      <c r="D11" s="20">
        <v>3500</v>
      </c>
      <c r="E11" s="20">
        <v>2205</v>
      </c>
      <c r="F11" s="20" t="s">
        <v>42</v>
      </c>
      <c r="G11" s="19" t="s">
        <v>29</v>
      </c>
      <c r="H11" s="17">
        <f t="shared" si="2"/>
        <v>160000</v>
      </c>
      <c r="I11" s="20"/>
      <c r="J11" s="20"/>
      <c r="K11" s="19"/>
      <c r="L11" s="20"/>
      <c r="M11" s="20"/>
      <c r="N11" s="20"/>
      <c r="O11" s="67">
        <v>150000</v>
      </c>
      <c r="P11" s="17">
        <f t="shared" si="4"/>
        <v>30000</v>
      </c>
      <c r="Q11" s="20"/>
      <c r="R11" s="17">
        <f t="shared" si="3"/>
        <v>120000</v>
      </c>
      <c r="S11" s="20">
        <v>10000</v>
      </c>
      <c r="T11" s="81"/>
      <c r="U11" s="20"/>
      <c r="V11" s="80"/>
    </row>
    <row r="12" spans="1:22" ht="34.5" customHeight="1">
      <c r="A12" s="13">
        <v>7</v>
      </c>
      <c r="B12" s="14" t="s">
        <v>43</v>
      </c>
      <c r="C12" s="20" t="s">
        <v>44</v>
      </c>
      <c r="D12" s="20">
        <v>1031</v>
      </c>
      <c r="E12" s="20">
        <v>583</v>
      </c>
      <c r="F12" s="20" t="s">
        <v>45</v>
      </c>
      <c r="G12" s="19" t="s">
        <v>29</v>
      </c>
      <c r="H12" s="17">
        <f t="shared" si="2"/>
        <v>156000</v>
      </c>
      <c r="I12" s="67"/>
      <c r="J12" s="67"/>
      <c r="K12" s="67"/>
      <c r="L12" s="67"/>
      <c r="M12" s="67"/>
      <c r="N12" s="67"/>
      <c r="O12" s="67">
        <v>150000</v>
      </c>
      <c r="P12" s="17">
        <f t="shared" si="4"/>
        <v>30000</v>
      </c>
      <c r="Q12" s="67"/>
      <c r="R12" s="17">
        <f t="shared" si="3"/>
        <v>120000</v>
      </c>
      <c r="S12" s="67">
        <v>6000</v>
      </c>
      <c r="T12" s="67"/>
      <c r="U12" s="67"/>
      <c r="V12" s="80"/>
    </row>
    <row r="13" spans="1:22" ht="34.5" customHeight="1">
      <c r="A13" s="13">
        <v>8</v>
      </c>
      <c r="B13" s="14" t="s">
        <v>46</v>
      </c>
      <c r="C13" s="22" t="s">
        <v>47</v>
      </c>
      <c r="D13" s="23">
        <v>1877</v>
      </c>
      <c r="E13" s="23">
        <v>977</v>
      </c>
      <c r="F13" s="24" t="s">
        <v>48</v>
      </c>
      <c r="G13" s="22" t="s">
        <v>29</v>
      </c>
      <c r="H13" s="25">
        <f t="shared" si="2"/>
        <v>180000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5">
        <v>150000</v>
      </c>
      <c r="P13" s="25">
        <f t="shared" si="4"/>
        <v>30000</v>
      </c>
      <c r="Q13" s="23"/>
      <c r="R13" s="25">
        <f t="shared" si="3"/>
        <v>120000</v>
      </c>
      <c r="S13" s="23">
        <v>30000</v>
      </c>
      <c r="T13" s="23"/>
      <c r="U13" s="23"/>
      <c r="V13" s="80"/>
    </row>
    <row r="14" spans="1:22" ht="34.5" customHeight="1">
      <c r="A14" s="13">
        <v>9</v>
      </c>
      <c r="B14" s="14" t="s">
        <v>49</v>
      </c>
      <c r="C14" s="26" t="s">
        <v>50</v>
      </c>
      <c r="D14" s="27">
        <v>1265</v>
      </c>
      <c r="E14" s="27">
        <v>760</v>
      </c>
      <c r="F14" s="26" t="s">
        <v>51</v>
      </c>
      <c r="G14" s="28" t="s">
        <v>29</v>
      </c>
      <c r="H14" s="25">
        <f t="shared" si="2"/>
        <v>155000</v>
      </c>
      <c r="I14" s="68"/>
      <c r="J14" s="68"/>
      <c r="K14" s="69"/>
      <c r="L14" s="68"/>
      <c r="M14" s="68"/>
      <c r="N14" s="68"/>
      <c r="O14" s="25">
        <v>150000</v>
      </c>
      <c r="P14" s="25">
        <f t="shared" si="4"/>
        <v>30000</v>
      </c>
      <c r="Q14" s="68"/>
      <c r="R14" s="25">
        <f t="shared" si="3"/>
        <v>120000</v>
      </c>
      <c r="S14" s="68">
        <v>5000</v>
      </c>
      <c r="T14" s="82"/>
      <c r="U14" s="82"/>
      <c r="V14" s="80"/>
    </row>
    <row r="15" spans="1:22" s="2" customFormat="1" ht="31.5" customHeight="1">
      <c r="A15" s="13">
        <v>10</v>
      </c>
      <c r="B15" s="14" t="s">
        <v>52</v>
      </c>
      <c r="C15" s="29">
        <f>SUM(C16+C22+C27+C33+C39+C45+C52+C60+C65)</f>
        <v>43</v>
      </c>
      <c r="D15" s="29">
        <f>SUM(D16+D22+D27+D33+D39+D45+D52+D60+D65)</f>
        <v>61250</v>
      </c>
      <c r="E15" s="29">
        <f aca="true" t="shared" si="5" ref="E15:U15">SUM(E16+E22+E27+E33+E39+E45+E52+E60+E65)</f>
        <v>35189</v>
      </c>
      <c r="F15" s="29">
        <f t="shared" si="5"/>
        <v>0</v>
      </c>
      <c r="G15" s="30" t="s">
        <v>29</v>
      </c>
      <c r="H15" s="29">
        <f t="shared" si="5"/>
        <v>5022500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5"/>
        <v>4300000</v>
      </c>
      <c r="P15" s="29">
        <f t="shared" si="5"/>
        <v>860000</v>
      </c>
      <c r="Q15" s="29"/>
      <c r="R15" s="29">
        <f t="shared" si="5"/>
        <v>3440000</v>
      </c>
      <c r="S15" s="29">
        <f t="shared" si="5"/>
        <v>614500</v>
      </c>
      <c r="T15" s="29">
        <f t="shared" si="5"/>
        <v>0</v>
      </c>
      <c r="U15" s="29">
        <f t="shared" si="5"/>
        <v>0</v>
      </c>
      <c r="V15" s="78"/>
    </row>
    <row r="16" spans="1:22" s="2" customFormat="1" ht="29.25" customHeight="1">
      <c r="A16" s="13">
        <v>11</v>
      </c>
      <c r="B16" s="14" t="s">
        <v>53</v>
      </c>
      <c r="C16" s="29">
        <v>5</v>
      </c>
      <c r="D16" s="14">
        <f>SUM(D17:D21)</f>
        <v>7992</v>
      </c>
      <c r="E16" s="14">
        <f aca="true" t="shared" si="6" ref="E16:U16">SUM(E17:E21)</f>
        <v>5195</v>
      </c>
      <c r="F16" s="14">
        <f t="shared" si="6"/>
        <v>0</v>
      </c>
      <c r="G16" s="14">
        <f t="shared" si="6"/>
        <v>0</v>
      </c>
      <c r="H16" s="14">
        <f t="shared" si="6"/>
        <v>875000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6"/>
        <v>0</v>
      </c>
      <c r="O16" s="14">
        <f t="shared" si="6"/>
        <v>500000</v>
      </c>
      <c r="P16" s="14">
        <f t="shared" si="6"/>
        <v>100000</v>
      </c>
      <c r="Q16" s="14">
        <f t="shared" si="6"/>
        <v>0</v>
      </c>
      <c r="R16" s="14">
        <f t="shared" si="6"/>
        <v>400000</v>
      </c>
      <c r="S16" s="14">
        <f t="shared" si="6"/>
        <v>267000</v>
      </c>
      <c r="T16" s="14">
        <f t="shared" si="6"/>
        <v>0</v>
      </c>
      <c r="U16" s="14">
        <f t="shared" si="6"/>
        <v>0</v>
      </c>
      <c r="V16" s="78"/>
    </row>
    <row r="17" spans="1:22" s="2" customFormat="1" ht="29.25" customHeight="1">
      <c r="A17" s="13">
        <v>12</v>
      </c>
      <c r="B17" s="14"/>
      <c r="C17" s="31" t="s">
        <v>54</v>
      </c>
      <c r="D17" s="17">
        <v>1660</v>
      </c>
      <c r="E17" s="17">
        <v>1079</v>
      </c>
      <c r="F17" s="18" t="s">
        <v>55</v>
      </c>
      <c r="G17" s="17" t="s">
        <v>34</v>
      </c>
      <c r="H17" s="17">
        <f>O17+S17</f>
        <v>105000</v>
      </c>
      <c r="I17" s="17"/>
      <c r="J17" s="17"/>
      <c r="K17" s="17"/>
      <c r="L17" s="17"/>
      <c r="M17" s="17"/>
      <c r="N17" s="17"/>
      <c r="O17" s="17">
        <v>100000</v>
      </c>
      <c r="P17" s="17">
        <f>O17*0.2</f>
        <v>20000</v>
      </c>
      <c r="Q17" s="17"/>
      <c r="R17" s="17">
        <f>O17*0.8</f>
        <v>80000</v>
      </c>
      <c r="S17" s="17">
        <v>5000</v>
      </c>
      <c r="T17" s="17"/>
      <c r="U17" s="17"/>
      <c r="V17" s="78"/>
    </row>
    <row r="18" spans="1:22" ht="34.5" customHeight="1">
      <c r="A18" s="13">
        <v>13</v>
      </c>
      <c r="B18" s="14"/>
      <c r="C18" s="32" t="s">
        <v>56</v>
      </c>
      <c r="D18" s="32">
        <v>1153</v>
      </c>
      <c r="E18" s="32">
        <v>750</v>
      </c>
      <c r="F18" s="18" t="s">
        <v>57</v>
      </c>
      <c r="G18" s="17" t="s">
        <v>34</v>
      </c>
      <c r="H18" s="32">
        <v>160000</v>
      </c>
      <c r="I18" s="17"/>
      <c r="J18" s="17"/>
      <c r="K18" s="17"/>
      <c r="L18" s="17"/>
      <c r="M18" s="17"/>
      <c r="N18" s="17"/>
      <c r="O18" s="17">
        <v>100000</v>
      </c>
      <c r="P18" s="17">
        <f>0.2*O18</f>
        <v>20000</v>
      </c>
      <c r="Q18" s="17"/>
      <c r="R18" s="17">
        <f>O18*0.8</f>
        <v>80000</v>
      </c>
      <c r="S18" s="17">
        <v>60000</v>
      </c>
      <c r="T18" s="17"/>
      <c r="U18" s="17"/>
      <c r="V18" s="80"/>
    </row>
    <row r="19" spans="1:22" ht="34.5" customHeight="1">
      <c r="A19" s="13">
        <v>14</v>
      </c>
      <c r="B19" s="14"/>
      <c r="C19" s="31" t="s">
        <v>58</v>
      </c>
      <c r="D19" s="17">
        <v>1927</v>
      </c>
      <c r="E19" s="17">
        <v>1253</v>
      </c>
      <c r="F19" s="18" t="s">
        <v>59</v>
      </c>
      <c r="G19" s="17" t="s">
        <v>34</v>
      </c>
      <c r="H19" s="17">
        <v>220000</v>
      </c>
      <c r="I19" s="17"/>
      <c r="J19" s="17"/>
      <c r="K19" s="17"/>
      <c r="L19" s="17"/>
      <c r="M19" s="17"/>
      <c r="N19" s="17"/>
      <c r="O19" s="17">
        <v>100000</v>
      </c>
      <c r="P19" s="17">
        <f>0.2*O19</f>
        <v>20000</v>
      </c>
      <c r="Q19" s="17"/>
      <c r="R19" s="17">
        <f>O19*0.8</f>
        <v>80000</v>
      </c>
      <c r="S19" s="17">
        <v>12000</v>
      </c>
      <c r="T19" s="17"/>
      <c r="U19" s="17"/>
      <c r="V19" s="83"/>
    </row>
    <row r="20" spans="1:22" ht="34.5" customHeight="1">
      <c r="A20" s="13">
        <v>15</v>
      </c>
      <c r="B20" s="14"/>
      <c r="C20" s="17" t="s">
        <v>60</v>
      </c>
      <c r="D20" s="17">
        <v>1482</v>
      </c>
      <c r="E20" s="17">
        <v>963</v>
      </c>
      <c r="F20" s="18" t="s">
        <v>61</v>
      </c>
      <c r="G20" s="17" t="s">
        <v>34</v>
      </c>
      <c r="H20" s="17">
        <v>180000</v>
      </c>
      <c r="I20" s="17"/>
      <c r="J20" s="17"/>
      <c r="K20" s="17"/>
      <c r="L20" s="17"/>
      <c r="M20" s="17"/>
      <c r="N20" s="17"/>
      <c r="O20" s="17">
        <v>100000</v>
      </c>
      <c r="P20" s="17">
        <f>0.2*O20</f>
        <v>20000</v>
      </c>
      <c r="Q20" s="17"/>
      <c r="R20" s="17">
        <f>O20*0.8</f>
        <v>80000</v>
      </c>
      <c r="S20" s="17">
        <f>H20-O20</f>
        <v>80000</v>
      </c>
      <c r="T20" s="17"/>
      <c r="U20" s="17"/>
      <c r="V20" s="84"/>
    </row>
    <row r="21" spans="1:22" ht="34.5" customHeight="1">
      <c r="A21" s="13">
        <v>16</v>
      </c>
      <c r="B21" s="14"/>
      <c r="C21" s="31" t="s">
        <v>62</v>
      </c>
      <c r="D21" s="17">
        <v>1770</v>
      </c>
      <c r="E21" s="17">
        <v>1150</v>
      </c>
      <c r="F21" s="18" t="s">
        <v>63</v>
      </c>
      <c r="G21" s="17" t="s">
        <v>34</v>
      </c>
      <c r="H21" s="33">
        <v>210000</v>
      </c>
      <c r="I21" s="17"/>
      <c r="J21" s="17"/>
      <c r="K21" s="17"/>
      <c r="L21" s="17"/>
      <c r="M21" s="17"/>
      <c r="N21" s="17"/>
      <c r="O21" s="17">
        <v>100000</v>
      </c>
      <c r="P21" s="17">
        <f>0.2*O21</f>
        <v>20000</v>
      </c>
      <c r="Q21" s="17"/>
      <c r="R21" s="17">
        <f>O21*0.8</f>
        <v>80000</v>
      </c>
      <c r="S21" s="17">
        <v>110000</v>
      </c>
      <c r="T21" s="17"/>
      <c r="U21" s="17"/>
      <c r="V21" s="84"/>
    </row>
    <row r="22" spans="1:22" ht="29.25" customHeight="1">
      <c r="A22" s="13">
        <v>17</v>
      </c>
      <c r="B22" s="29" t="s">
        <v>64</v>
      </c>
      <c r="C22" s="29">
        <v>4</v>
      </c>
      <c r="D22" s="15">
        <f>SUM(D23:D26)</f>
        <v>5916</v>
      </c>
      <c r="E22" s="15">
        <f aca="true" t="shared" si="7" ref="E22:U22">SUM(E23:E26)</f>
        <v>3241</v>
      </c>
      <c r="F22" s="15">
        <f t="shared" si="7"/>
        <v>0</v>
      </c>
      <c r="G22" s="15">
        <f t="shared" si="7"/>
        <v>0</v>
      </c>
      <c r="H22" s="15">
        <f t="shared" si="7"/>
        <v>440000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400000</v>
      </c>
      <c r="P22" s="15">
        <f t="shared" si="7"/>
        <v>80000</v>
      </c>
      <c r="Q22" s="15">
        <f t="shared" si="7"/>
        <v>0</v>
      </c>
      <c r="R22" s="15">
        <f t="shared" si="7"/>
        <v>320000</v>
      </c>
      <c r="S22" s="15">
        <f t="shared" si="7"/>
        <v>40000</v>
      </c>
      <c r="T22" s="15">
        <f t="shared" si="7"/>
        <v>0</v>
      </c>
      <c r="U22" s="15">
        <f t="shared" si="7"/>
        <v>0</v>
      </c>
      <c r="V22" s="80"/>
    </row>
    <row r="23" spans="1:22" ht="29.25" customHeight="1">
      <c r="A23" s="13">
        <v>18</v>
      </c>
      <c r="B23" s="29"/>
      <c r="C23" s="19" t="s">
        <v>65</v>
      </c>
      <c r="D23" s="20">
        <v>1062</v>
      </c>
      <c r="E23" s="20">
        <v>538</v>
      </c>
      <c r="F23" s="20" t="s">
        <v>66</v>
      </c>
      <c r="G23" s="19" t="s">
        <v>29</v>
      </c>
      <c r="H23" s="20">
        <f>O23+S23</f>
        <v>110000</v>
      </c>
      <c r="I23" s="20"/>
      <c r="J23" s="20"/>
      <c r="K23" s="19"/>
      <c r="L23" s="20"/>
      <c r="M23" s="20"/>
      <c r="N23" s="20"/>
      <c r="O23" s="20">
        <v>100000</v>
      </c>
      <c r="P23" s="20">
        <f>O23*0.2</f>
        <v>20000</v>
      </c>
      <c r="Q23" s="20"/>
      <c r="R23" s="20">
        <f>O23*0.8</f>
        <v>80000</v>
      </c>
      <c r="S23" s="20">
        <v>10000</v>
      </c>
      <c r="T23" s="81"/>
      <c r="U23" s="81"/>
      <c r="V23" s="80"/>
    </row>
    <row r="24" spans="1:22" ht="34.5" customHeight="1">
      <c r="A24" s="13">
        <v>19</v>
      </c>
      <c r="B24" s="34"/>
      <c r="C24" s="35" t="s">
        <v>67</v>
      </c>
      <c r="D24" s="19">
        <v>1608</v>
      </c>
      <c r="E24" s="19">
        <v>868</v>
      </c>
      <c r="F24" s="36" t="s">
        <v>68</v>
      </c>
      <c r="G24" s="19" t="s">
        <v>29</v>
      </c>
      <c r="H24" s="37">
        <f>O24+S24</f>
        <v>110000</v>
      </c>
      <c r="I24" s="19"/>
      <c r="J24" s="19"/>
      <c r="K24" s="19"/>
      <c r="L24" s="19"/>
      <c r="M24" s="19"/>
      <c r="N24" s="19"/>
      <c r="O24" s="37">
        <v>100000</v>
      </c>
      <c r="P24" s="20">
        <f>O24*0.2</f>
        <v>20000</v>
      </c>
      <c r="Q24" s="36"/>
      <c r="R24" s="20">
        <f>O24*0.8</f>
        <v>80000</v>
      </c>
      <c r="S24" s="36">
        <v>10000</v>
      </c>
      <c r="T24" s="19"/>
      <c r="U24" s="19"/>
      <c r="V24" s="80"/>
    </row>
    <row r="25" spans="1:22" ht="34.5" customHeight="1">
      <c r="A25" s="13">
        <v>20</v>
      </c>
      <c r="B25" s="34"/>
      <c r="C25" s="35" t="s">
        <v>69</v>
      </c>
      <c r="D25" s="19">
        <v>1638</v>
      </c>
      <c r="E25" s="19">
        <v>1001</v>
      </c>
      <c r="F25" s="36" t="s">
        <v>70</v>
      </c>
      <c r="G25" s="19" t="s">
        <v>29</v>
      </c>
      <c r="H25" s="37">
        <f>O25+S25</f>
        <v>110000</v>
      </c>
      <c r="I25" s="19"/>
      <c r="J25" s="19"/>
      <c r="K25" s="19"/>
      <c r="L25" s="19"/>
      <c r="M25" s="19"/>
      <c r="N25" s="19"/>
      <c r="O25" s="37">
        <v>100000</v>
      </c>
      <c r="P25" s="20">
        <f>O25*0.2</f>
        <v>20000</v>
      </c>
      <c r="Q25" s="36"/>
      <c r="R25" s="20">
        <f>O25*0.8</f>
        <v>80000</v>
      </c>
      <c r="S25" s="19">
        <v>10000</v>
      </c>
      <c r="T25" s="36"/>
      <c r="U25" s="36"/>
      <c r="V25" s="80"/>
    </row>
    <row r="26" spans="1:22" ht="34.5" customHeight="1">
      <c r="A26" s="13">
        <v>21</v>
      </c>
      <c r="B26" s="34"/>
      <c r="C26" s="19" t="s">
        <v>71</v>
      </c>
      <c r="D26" s="36">
        <v>1608</v>
      </c>
      <c r="E26" s="36">
        <v>834</v>
      </c>
      <c r="F26" s="36" t="s">
        <v>72</v>
      </c>
      <c r="G26" s="19" t="s">
        <v>29</v>
      </c>
      <c r="H26" s="37">
        <f>O26+S26</f>
        <v>110000</v>
      </c>
      <c r="I26" s="19"/>
      <c r="J26" s="19"/>
      <c r="K26" s="19"/>
      <c r="L26" s="19"/>
      <c r="M26" s="19"/>
      <c r="N26" s="19"/>
      <c r="O26" s="37">
        <v>100000</v>
      </c>
      <c r="P26" s="20">
        <f>O26*0.2</f>
        <v>20000</v>
      </c>
      <c r="Q26" s="36"/>
      <c r="R26" s="20">
        <f>O26*0.8</f>
        <v>80000</v>
      </c>
      <c r="S26" s="36">
        <v>10000</v>
      </c>
      <c r="T26" s="36"/>
      <c r="U26" s="36"/>
      <c r="V26" s="80"/>
    </row>
    <row r="27" spans="1:22" ht="27" customHeight="1">
      <c r="A27" s="13">
        <v>22</v>
      </c>
      <c r="B27" s="14" t="s">
        <v>73</v>
      </c>
      <c r="C27" s="14">
        <v>5</v>
      </c>
      <c r="D27" s="15">
        <f>SUM(D28:D32)</f>
        <v>6711</v>
      </c>
      <c r="E27" s="15">
        <f aca="true" t="shared" si="8" ref="E27:U27">SUM(E28:E32)</f>
        <v>3769</v>
      </c>
      <c r="F27" s="15">
        <f t="shared" si="8"/>
        <v>0</v>
      </c>
      <c r="G27" s="15">
        <f t="shared" si="8"/>
        <v>0</v>
      </c>
      <c r="H27" s="15">
        <f t="shared" si="8"/>
        <v>534500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8"/>
        <v>0</v>
      </c>
      <c r="O27" s="15">
        <f t="shared" si="8"/>
        <v>500000</v>
      </c>
      <c r="P27" s="15">
        <f t="shared" si="8"/>
        <v>100000</v>
      </c>
      <c r="Q27" s="15">
        <f t="shared" si="8"/>
        <v>0</v>
      </c>
      <c r="R27" s="15">
        <f t="shared" si="8"/>
        <v>400000</v>
      </c>
      <c r="S27" s="15">
        <f t="shared" si="8"/>
        <v>34500</v>
      </c>
      <c r="T27" s="15">
        <f t="shared" si="8"/>
        <v>0</v>
      </c>
      <c r="U27" s="15">
        <f t="shared" si="8"/>
        <v>0</v>
      </c>
      <c r="V27" s="80"/>
    </row>
    <row r="28" spans="1:22" ht="34.5" customHeight="1">
      <c r="A28" s="13">
        <v>23</v>
      </c>
      <c r="B28" s="14"/>
      <c r="C28" s="20" t="s">
        <v>74</v>
      </c>
      <c r="D28" s="20">
        <v>2056</v>
      </c>
      <c r="E28" s="20">
        <v>1542</v>
      </c>
      <c r="F28" s="20" t="s">
        <v>75</v>
      </c>
      <c r="G28" s="19" t="s">
        <v>29</v>
      </c>
      <c r="H28" s="20">
        <f>O28+S28</f>
        <v>104500</v>
      </c>
      <c r="I28" s="70"/>
      <c r="J28" s="70"/>
      <c r="K28" s="70"/>
      <c r="L28" s="70"/>
      <c r="M28" s="70"/>
      <c r="N28" s="70"/>
      <c r="O28" s="71">
        <v>100000</v>
      </c>
      <c r="P28" s="71">
        <f>O28*0.2</f>
        <v>20000</v>
      </c>
      <c r="Q28" s="71"/>
      <c r="R28" s="71">
        <f>O28*0.8</f>
        <v>80000</v>
      </c>
      <c r="S28" s="71">
        <v>4500</v>
      </c>
      <c r="T28" s="70"/>
      <c r="U28" s="70"/>
      <c r="V28" s="80"/>
    </row>
    <row r="29" spans="1:22" ht="34.5" customHeight="1">
      <c r="A29" s="13">
        <v>24</v>
      </c>
      <c r="B29" s="14"/>
      <c r="C29" s="20" t="s">
        <v>76</v>
      </c>
      <c r="D29" s="20">
        <v>1370</v>
      </c>
      <c r="E29" s="20">
        <v>567</v>
      </c>
      <c r="F29" s="20" t="s">
        <v>77</v>
      </c>
      <c r="G29" s="19" t="s">
        <v>29</v>
      </c>
      <c r="H29" s="20">
        <f aca="true" t="shared" si="9" ref="H29:H38">O29+S29</f>
        <v>105000</v>
      </c>
      <c r="I29" s="70"/>
      <c r="J29" s="70"/>
      <c r="K29" s="70"/>
      <c r="L29" s="70"/>
      <c r="M29" s="70"/>
      <c r="N29" s="70"/>
      <c r="O29" s="71">
        <v>100000</v>
      </c>
      <c r="P29" s="71">
        <f aca="true" t="shared" si="10" ref="P29:P38">O29*0.2</f>
        <v>20000</v>
      </c>
      <c r="Q29" s="71"/>
      <c r="R29" s="71">
        <f aca="true" t="shared" si="11" ref="R29:R38">O29*0.8</f>
        <v>80000</v>
      </c>
      <c r="S29" s="71">
        <v>5000</v>
      </c>
      <c r="T29" s="70"/>
      <c r="U29" s="70"/>
      <c r="V29" s="80"/>
    </row>
    <row r="30" spans="1:22" ht="34.5" customHeight="1">
      <c r="A30" s="13">
        <v>25</v>
      </c>
      <c r="B30" s="14"/>
      <c r="C30" s="20" t="s">
        <v>78</v>
      </c>
      <c r="D30" s="20">
        <v>810</v>
      </c>
      <c r="E30" s="20">
        <v>402</v>
      </c>
      <c r="F30" s="20" t="s">
        <v>79</v>
      </c>
      <c r="G30" s="19" t="s">
        <v>29</v>
      </c>
      <c r="H30" s="20">
        <f t="shared" si="9"/>
        <v>110000</v>
      </c>
      <c r="I30" s="70"/>
      <c r="J30" s="70"/>
      <c r="K30" s="70"/>
      <c r="L30" s="70"/>
      <c r="M30" s="70"/>
      <c r="N30" s="70"/>
      <c r="O30" s="71">
        <v>100000</v>
      </c>
      <c r="P30" s="71">
        <f t="shared" si="10"/>
        <v>20000</v>
      </c>
      <c r="Q30" s="71"/>
      <c r="R30" s="71">
        <f t="shared" si="11"/>
        <v>80000</v>
      </c>
      <c r="S30" s="71">
        <v>10000</v>
      </c>
      <c r="T30" s="70"/>
      <c r="U30" s="70"/>
      <c r="V30" s="80"/>
    </row>
    <row r="31" spans="1:22" ht="34.5" customHeight="1">
      <c r="A31" s="13">
        <v>26</v>
      </c>
      <c r="B31" s="14"/>
      <c r="C31" s="20" t="s">
        <v>80</v>
      </c>
      <c r="D31" s="20">
        <v>1200</v>
      </c>
      <c r="E31" s="20">
        <v>680</v>
      </c>
      <c r="F31" s="20" t="s">
        <v>81</v>
      </c>
      <c r="G31" s="19" t="s">
        <v>29</v>
      </c>
      <c r="H31" s="20">
        <f t="shared" si="9"/>
        <v>110000</v>
      </c>
      <c r="I31" s="70"/>
      <c r="J31" s="70"/>
      <c r="K31" s="70"/>
      <c r="L31" s="70"/>
      <c r="M31" s="70"/>
      <c r="N31" s="70"/>
      <c r="O31" s="71">
        <v>100000</v>
      </c>
      <c r="P31" s="71">
        <f t="shared" si="10"/>
        <v>20000</v>
      </c>
      <c r="Q31" s="71"/>
      <c r="R31" s="71">
        <f t="shared" si="11"/>
        <v>80000</v>
      </c>
      <c r="S31" s="71">
        <v>10000</v>
      </c>
      <c r="T31" s="70"/>
      <c r="U31" s="70"/>
      <c r="V31" s="80"/>
    </row>
    <row r="32" spans="1:22" ht="34.5" customHeight="1">
      <c r="A32" s="13">
        <v>27</v>
      </c>
      <c r="B32" s="14"/>
      <c r="C32" s="20" t="s">
        <v>82</v>
      </c>
      <c r="D32" s="20">
        <v>1275</v>
      </c>
      <c r="E32" s="20">
        <v>578</v>
      </c>
      <c r="F32" s="20" t="s">
        <v>83</v>
      </c>
      <c r="G32" s="19" t="s">
        <v>29</v>
      </c>
      <c r="H32" s="20">
        <f t="shared" si="9"/>
        <v>105000</v>
      </c>
      <c r="I32" s="70"/>
      <c r="J32" s="70"/>
      <c r="K32" s="70"/>
      <c r="L32" s="70"/>
      <c r="M32" s="70"/>
      <c r="N32" s="70"/>
      <c r="O32" s="71">
        <v>100000</v>
      </c>
      <c r="P32" s="71">
        <f t="shared" si="10"/>
        <v>20000</v>
      </c>
      <c r="Q32" s="71"/>
      <c r="R32" s="71">
        <f t="shared" si="11"/>
        <v>80000</v>
      </c>
      <c r="S32" s="71">
        <v>5000</v>
      </c>
      <c r="T32" s="70"/>
      <c r="U32" s="70"/>
      <c r="V32" s="80"/>
    </row>
    <row r="33" spans="1:22" s="2" customFormat="1" ht="27.75" customHeight="1">
      <c r="A33" s="13">
        <v>28</v>
      </c>
      <c r="B33" s="14" t="s">
        <v>84</v>
      </c>
      <c r="C33" s="14">
        <v>5</v>
      </c>
      <c r="D33" s="15">
        <f>SUM(D34:D38)</f>
        <v>7491</v>
      </c>
      <c r="E33" s="15">
        <f aca="true" t="shared" si="12" ref="E33:U33">SUM(E34:E38)</f>
        <v>4118</v>
      </c>
      <c r="F33" s="15">
        <f t="shared" si="12"/>
        <v>0</v>
      </c>
      <c r="G33" s="15">
        <f t="shared" si="12"/>
        <v>0</v>
      </c>
      <c r="H33" s="15">
        <f t="shared" si="12"/>
        <v>571000</v>
      </c>
      <c r="I33" s="15">
        <f t="shared" si="12"/>
        <v>0</v>
      </c>
      <c r="J33" s="15">
        <f t="shared" si="12"/>
        <v>0</v>
      </c>
      <c r="K33" s="15">
        <f t="shared" si="12"/>
        <v>0</v>
      </c>
      <c r="L33" s="15">
        <f t="shared" si="12"/>
        <v>0</v>
      </c>
      <c r="M33" s="15">
        <f t="shared" si="12"/>
        <v>0</v>
      </c>
      <c r="N33" s="15">
        <f t="shared" si="12"/>
        <v>0</v>
      </c>
      <c r="O33" s="15">
        <f t="shared" si="12"/>
        <v>500000</v>
      </c>
      <c r="P33" s="15">
        <f t="shared" si="12"/>
        <v>100000</v>
      </c>
      <c r="Q33" s="15">
        <f t="shared" si="12"/>
        <v>0</v>
      </c>
      <c r="R33" s="15">
        <f t="shared" si="12"/>
        <v>400000</v>
      </c>
      <c r="S33" s="15">
        <f t="shared" si="12"/>
        <v>71000</v>
      </c>
      <c r="T33" s="15">
        <f t="shared" si="12"/>
        <v>0</v>
      </c>
      <c r="U33" s="15">
        <f t="shared" si="12"/>
        <v>0</v>
      </c>
      <c r="V33" s="78"/>
    </row>
    <row r="34" spans="1:22" s="2" customFormat="1" ht="27.75" customHeight="1">
      <c r="A34" s="13">
        <v>29</v>
      </c>
      <c r="B34" s="14"/>
      <c r="C34" s="27" t="s">
        <v>85</v>
      </c>
      <c r="D34" s="27">
        <v>688</v>
      </c>
      <c r="E34" s="27">
        <v>520</v>
      </c>
      <c r="F34" s="27" t="s">
        <v>86</v>
      </c>
      <c r="G34" s="30" t="s">
        <v>29</v>
      </c>
      <c r="H34" s="17">
        <f t="shared" si="9"/>
        <v>150000</v>
      </c>
      <c r="I34" s="30"/>
      <c r="J34" s="30"/>
      <c r="K34" s="30"/>
      <c r="L34" s="30"/>
      <c r="M34" s="30"/>
      <c r="N34" s="30"/>
      <c r="O34" s="17">
        <v>100000</v>
      </c>
      <c r="P34" s="17">
        <f t="shared" si="10"/>
        <v>20000</v>
      </c>
      <c r="Q34" s="30"/>
      <c r="R34" s="17">
        <f t="shared" si="11"/>
        <v>80000</v>
      </c>
      <c r="S34" s="30">
        <v>50000</v>
      </c>
      <c r="T34" s="30"/>
      <c r="U34" s="15"/>
      <c r="V34" s="78"/>
    </row>
    <row r="35" spans="1:22" ht="34.5" customHeight="1">
      <c r="A35" s="13">
        <v>30</v>
      </c>
      <c r="B35" s="38"/>
      <c r="C35" s="27" t="s">
        <v>87</v>
      </c>
      <c r="D35" s="27">
        <v>1012</v>
      </c>
      <c r="E35" s="27">
        <v>532</v>
      </c>
      <c r="F35" s="27" t="s">
        <v>88</v>
      </c>
      <c r="G35" s="12" t="s">
        <v>29</v>
      </c>
      <c r="H35" s="27">
        <f t="shared" si="9"/>
        <v>103000</v>
      </c>
      <c r="I35" s="12"/>
      <c r="J35" s="12"/>
      <c r="K35" s="12"/>
      <c r="L35" s="12"/>
      <c r="M35" s="12"/>
      <c r="N35" s="12"/>
      <c r="O35" s="30">
        <v>100000</v>
      </c>
      <c r="P35" s="30">
        <f t="shared" si="10"/>
        <v>20000</v>
      </c>
      <c r="Q35" s="42"/>
      <c r="R35" s="30">
        <f t="shared" si="11"/>
        <v>80000</v>
      </c>
      <c r="S35" s="12">
        <v>3000</v>
      </c>
      <c r="T35" s="15"/>
      <c r="U35" s="15"/>
      <c r="V35" s="80"/>
    </row>
    <row r="36" spans="1:22" ht="34.5" customHeight="1">
      <c r="A36" s="13">
        <v>31</v>
      </c>
      <c r="B36" s="38"/>
      <c r="C36" s="27" t="s">
        <v>89</v>
      </c>
      <c r="D36" s="27">
        <v>1472</v>
      </c>
      <c r="E36" s="27">
        <v>662</v>
      </c>
      <c r="F36" s="27" t="s">
        <v>90</v>
      </c>
      <c r="G36" s="39" t="s">
        <v>29</v>
      </c>
      <c r="H36" s="27">
        <f t="shared" si="9"/>
        <v>103000</v>
      </c>
      <c r="I36" s="39"/>
      <c r="J36" s="39"/>
      <c r="K36" s="39"/>
      <c r="L36" s="39"/>
      <c r="M36" s="39"/>
      <c r="N36" s="39"/>
      <c r="O36" s="30">
        <v>100000</v>
      </c>
      <c r="P36" s="30">
        <f t="shared" si="10"/>
        <v>20000</v>
      </c>
      <c r="Q36" s="30"/>
      <c r="R36" s="30">
        <f t="shared" si="11"/>
        <v>80000</v>
      </c>
      <c r="S36" s="30">
        <v>3000</v>
      </c>
      <c r="T36" s="39"/>
      <c r="U36" s="39"/>
      <c r="V36" s="80"/>
    </row>
    <row r="37" spans="1:22" ht="34.5" customHeight="1">
      <c r="A37" s="13">
        <v>32</v>
      </c>
      <c r="B37" s="38"/>
      <c r="C37" s="27" t="s">
        <v>91</v>
      </c>
      <c r="D37" s="27">
        <v>1336</v>
      </c>
      <c r="E37" s="27">
        <v>648</v>
      </c>
      <c r="F37" s="27" t="s">
        <v>92</v>
      </c>
      <c r="G37" s="30" t="s">
        <v>29</v>
      </c>
      <c r="H37" s="27">
        <f t="shared" si="9"/>
        <v>110000</v>
      </c>
      <c r="I37" s="14"/>
      <c r="J37" s="14"/>
      <c r="K37" s="14"/>
      <c r="L37" s="14"/>
      <c r="M37" s="14"/>
      <c r="N37" s="14"/>
      <c r="O37" s="30">
        <v>100000</v>
      </c>
      <c r="P37" s="30">
        <f t="shared" si="10"/>
        <v>20000</v>
      </c>
      <c r="Q37" s="14"/>
      <c r="R37" s="30">
        <f t="shared" si="11"/>
        <v>80000</v>
      </c>
      <c r="S37" s="12">
        <v>10000</v>
      </c>
      <c r="T37" s="14"/>
      <c r="U37" s="13"/>
      <c r="V37" s="80"/>
    </row>
    <row r="38" spans="1:22" ht="34.5" customHeight="1">
      <c r="A38" s="13">
        <v>33</v>
      </c>
      <c r="B38" s="38"/>
      <c r="C38" s="27" t="s">
        <v>93</v>
      </c>
      <c r="D38" s="27">
        <v>2983</v>
      </c>
      <c r="E38" s="27">
        <v>1756</v>
      </c>
      <c r="F38" s="27" t="s">
        <v>94</v>
      </c>
      <c r="G38" s="17" t="s">
        <v>29</v>
      </c>
      <c r="H38" s="27">
        <f t="shared" si="9"/>
        <v>105000</v>
      </c>
      <c r="I38" s="41"/>
      <c r="J38" s="41"/>
      <c r="K38" s="17"/>
      <c r="L38" s="41"/>
      <c r="M38" s="41"/>
      <c r="N38" s="41"/>
      <c r="O38" s="30">
        <v>100000</v>
      </c>
      <c r="P38" s="30">
        <f t="shared" si="10"/>
        <v>20000</v>
      </c>
      <c r="Q38" s="41"/>
      <c r="R38" s="30">
        <f t="shared" si="11"/>
        <v>80000</v>
      </c>
      <c r="S38" s="41">
        <v>5000</v>
      </c>
      <c r="T38" s="85"/>
      <c r="U38" s="41"/>
      <c r="V38" s="80"/>
    </row>
    <row r="39" spans="1:22" ht="27" customHeight="1">
      <c r="A39" s="13">
        <v>34</v>
      </c>
      <c r="B39" s="29" t="s">
        <v>95</v>
      </c>
      <c r="C39" s="14">
        <v>5</v>
      </c>
      <c r="D39" s="40">
        <f>SUM(D40:D44)</f>
        <v>6035</v>
      </c>
      <c r="E39" s="40">
        <f aca="true" t="shared" si="13" ref="E39:U39">SUM(E40:E44)</f>
        <v>3563</v>
      </c>
      <c r="F39" s="40">
        <f t="shared" si="13"/>
        <v>0</v>
      </c>
      <c r="G39" s="40">
        <f t="shared" si="13"/>
        <v>0</v>
      </c>
      <c r="H39" s="40">
        <f t="shared" si="13"/>
        <v>521000</v>
      </c>
      <c r="I39" s="40">
        <f t="shared" si="13"/>
        <v>0</v>
      </c>
      <c r="J39" s="40">
        <f t="shared" si="13"/>
        <v>0</v>
      </c>
      <c r="K39" s="40">
        <f t="shared" si="13"/>
        <v>0</v>
      </c>
      <c r="L39" s="40">
        <f t="shared" si="13"/>
        <v>0</v>
      </c>
      <c r="M39" s="40">
        <f t="shared" si="13"/>
        <v>0</v>
      </c>
      <c r="N39" s="40">
        <f t="shared" si="13"/>
        <v>0</v>
      </c>
      <c r="O39" s="40">
        <f t="shared" si="13"/>
        <v>500000</v>
      </c>
      <c r="P39" s="40">
        <f t="shared" si="13"/>
        <v>100000</v>
      </c>
      <c r="Q39" s="40">
        <f t="shared" si="13"/>
        <v>0</v>
      </c>
      <c r="R39" s="40">
        <f t="shared" si="13"/>
        <v>400000</v>
      </c>
      <c r="S39" s="40">
        <f t="shared" si="13"/>
        <v>21000</v>
      </c>
      <c r="T39" s="40">
        <f t="shared" si="13"/>
        <v>0</v>
      </c>
      <c r="U39" s="40">
        <f t="shared" si="13"/>
        <v>0</v>
      </c>
      <c r="V39" s="80"/>
    </row>
    <row r="40" spans="1:22" ht="27" customHeight="1">
      <c r="A40" s="13">
        <v>35</v>
      </c>
      <c r="B40" s="29"/>
      <c r="C40" s="20" t="s">
        <v>96</v>
      </c>
      <c r="D40" s="20">
        <v>986</v>
      </c>
      <c r="E40" s="20">
        <v>382</v>
      </c>
      <c r="F40" s="41" t="s">
        <v>97</v>
      </c>
      <c r="G40" s="17" t="s">
        <v>29</v>
      </c>
      <c r="H40" s="17">
        <f>O40+S40</f>
        <v>103000</v>
      </c>
      <c r="I40" s="41"/>
      <c r="J40" s="41"/>
      <c r="K40" s="17"/>
      <c r="L40" s="41"/>
      <c r="M40" s="41"/>
      <c r="N40" s="41"/>
      <c r="O40" s="17">
        <v>100000</v>
      </c>
      <c r="P40" s="17">
        <f>O40*0.2</f>
        <v>20000</v>
      </c>
      <c r="Q40" s="41"/>
      <c r="R40" s="17">
        <f>O40*0.8</f>
        <v>80000</v>
      </c>
      <c r="S40" s="41">
        <v>3000</v>
      </c>
      <c r="T40" s="85"/>
      <c r="U40" s="85"/>
      <c r="V40" s="80"/>
    </row>
    <row r="41" spans="1:22" ht="27" customHeight="1">
      <c r="A41" s="13">
        <v>36</v>
      </c>
      <c r="B41" s="29"/>
      <c r="C41" s="20" t="s">
        <v>98</v>
      </c>
      <c r="D41" s="20">
        <v>1065</v>
      </c>
      <c r="E41" s="20">
        <v>668</v>
      </c>
      <c r="F41" s="41" t="s">
        <v>99</v>
      </c>
      <c r="G41" s="17" t="s">
        <v>29</v>
      </c>
      <c r="H41" s="41">
        <f aca="true" t="shared" si="14" ref="H41:H51">O41+S41</f>
        <v>105000</v>
      </c>
      <c r="I41" s="41"/>
      <c r="J41" s="41"/>
      <c r="K41" s="17"/>
      <c r="L41" s="41"/>
      <c r="M41" s="41"/>
      <c r="N41" s="41"/>
      <c r="O41" s="41">
        <v>100000</v>
      </c>
      <c r="P41" s="41">
        <f aca="true" t="shared" si="15" ref="P41:P51">O41*0.2</f>
        <v>20000</v>
      </c>
      <c r="Q41" s="41"/>
      <c r="R41" s="41">
        <f aca="true" t="shared" si="16" ref="R41:R51">O41*0.8</f>
        <v>80000</v>
      </c>
      <c r="S41" s="41">
        <v>5000</v>
      </c>
      <c r="T41" s="56"/>
      <c r="U41" s="56"/>
      <c r="V41" s="80"/>
    </row>
    <row r="42" spans="1:22" ht="34.5" customHeight="1">
      <c r="A42" s="13">
        <v>37</v>
      </c>
      <c r="B42" s="29"/>
      <c r="C42" s="30" t="s">
        <v>100</v>
      </c>
      <c r="D42" s="27">
        <v>1516</v>
      </c>
      <c r="E42" s="27">
        <v>867</v>
      </c>
      <c r="F42" s="30" t="s">
        <v>101</v>
      </c>
      <c r="G42" s="12" t="s">
        <v>29</v>
      </c>
      <c r="H42" s="42">
        <f t="shared" si="14"/>
        <v>103000</v>
      </c>
      <c r="I42" s="12"/>
      <c r="J42" s="12"/>
      <c r="K42" s="72"/>
      <c r="L42" s="12"/>
      <c r="M42" s="12"/>
      <c r="N42" s="12"/>
      <c r="O42" s="42">
        <f>SUM(P42:R42)</f>
        <v>100000</v>
      </c>
      <c r="P42" s="42">
        <v>20000</v>
      </c>
      <c r="Q42" s="42"/>
      <c r="R42" s="42">
        <v>80000</v>
      </c>
      <c r="S42" s="42">
        <v>3000</v>
      </c>
      <c r="T42" s="42"/>
      <c r="U42" s="42"/>
      <c r="V42" s="80"/>
    </row>
    <row r="43" spans="1:22" ht="34.5" customHeight="1">
      <c r="A43" s="13">
        <v>38</v>
      </c>
      <c r="B43" s="29"/>
      <c r="C43" s="20" t="s">
        <v>102</v>
      </c>
      <c r="D43" s="20">
        <v>1292</v>
      </c>
      <c r="E43" s="20">
        <v>785</v>
      </c>
      <c r="F43" s="20" t="s">
        <v>103</v>
      </c>
      <c r="G43" s="17" t="s">
        <v>29</v>
      </c>
      <c r="H43" s="41">
        <f t="shared" si="14"/>
        <v>105000</v>
      </c>
      <c r="I43" s="41"/>
      <c r="J43" s="41"/>
      <c r="K43" s="17"/>
      <c r="L43" s="41"/>
      <c r="M43" s="41"/>
      <c r="N43" s="41"/>
      <c r="O43" s="41">
        <v>100000</v>
      </c>
      <c r="P43" s="41">
        <f t="shared" si="15"/>
        <v>20000</v>
      </c>
      <c r="Q43" s="41"/>
      <c r="R43" s="41">
        <f t="shared" si="16"/>
        <v>80000</v>
      </c>
      <c r="S43" s="41">
        <v>5000</v>
      </c>
      <c r="T43" s="56"/>
      <c r="U43" s="56"/>
      <c r="V43" s="80"/>
    </row>
    <row r="44" spans="1:22" ht="34.5" customHeight="1">
      <c r="A44" s="13">
        <v>39</v>
      </c>
      <c r="B44" s="14"/>
      <c r="C44" s="27" t="s">
        <v>104</v>
      </c>
      <c r="D44" s="26">
        <v>1176</v>
      </c>
      <c r="E44" s="26">
        <v>861</v>
      </c>
      <c r="F44" s="27" t="s">
        <v>105</v>
      </c>
      <c r="G44" s="27" t="s">
        <v>29</v>
      </c>
      <c r="H44" s="42">
        <f t="shared" si="14"/>
        <v>105000</v>
      </c>
      <c r="I44" s="12"/>
      <c r="J44" s="12"/>
      <c r="K44" s="72"/>
      <c r="L44" s="12"/>
      <c r="M44" s="12"/>
      <c r="N44" s="12"/>
      <c r="O44" s="41">
        <v>100000</v>
      </c>
      <c r="P44" s="41">
        <f t="shared" si="15"/>
        <v>20000</v>
      </c>
      <c r="Q44" s="42"/>
      <c r="R44" s="41">
        <f t="shared" si="16"/>
        <v>80000</v>
      </c>
      <c r="S44" s="42">
        <v>5000</v>
      </c>
      <c r="T44" s="42"/>
      <c r="U44" s="42"/>
      <c r="V44" s="80"/>
    </row>
    <row r="45" spans="1:22" ht="27" customHeight="1">
      <c r="A45" s="13">
        <v>40</v>
      </c>
      <c r="B45" s="29" t="s">
        <v>106</v>
      </c>
      <c r="C45" s="14">
        <v>6</v>
      </c>
      <c r="D45" s="40">
        <f>SUM(D46:D51)</f>
        <v>6096</v>
      </c>
      <c r="E45" s="40">
        <f aca="true" t="shared" si="17" ref="E45:U45">SUM(E46:E51)</f>
        <v>3977</v>
      </c>
      <c r="F45" s="40">
        <f t="shared" si="17"/>
        <v>0</v>
      </c>
      <c r="G45" s="40">
        <f t="shared" si="17"/>
        <v>0</v>
      </c>
      <c r="H45" s="40">
        <f t="shared" si="17"/>
        <v>662000</v>
      </c>
      <c r="I45" s="40">
        <f t="shared" si="17"/>
        <v>0</v>
      </c>
      <c r="J45" s="40">
        <f t="shared" si="17"/>
        <v>0</v>
      </c>
      <c r="K45" s="40">
        <f t="shared" si="17"/>
        <v>0</v>
      </c>
      <c r="L45" s="40">
        <f t="shared" si="17"/>
        <v>0</v>
      </c>
      <c r="M45" s="40">
        <f t="shared" si="17"/>
        <v>0</v>
      </c>
      <c r="N45" s="40">
        <f t="shared" si="17"/>
        <v>0</v>
      </c>
      <c r="O45" s="40">
        <f t="shared" si="17"/>
        <v>600000</v>
      </c>
      <c r="P45" s="40">
        <f t="shared" si="17"/>
        <v>120000</v>
      </c>
      <c r="Q45" s="40">
        <f t="shared" si="17"/>
        <v>0</v>
      </c>
      <c r="R45" s="40">
        <f t="shared" si="17"/>
        <v>480000</v>
      </c>
      <c r="S45" s="40">
        <f t="shared" si="17"/>
        <v>62000</v>
      </c>
      <c r="T45" s="40">
        <f t="shared" si="17"/>
        <v>0</v>
      </c>
      <c r="U45" s="40">
        <f t="shared" si="17"/>
        <v>0</v>
      </c>
      <c r="V45" s="80"/>
    </row>
    <row r="46" spans="1:22" ht="27" customHeight="1">
      <c r="A46" s="13">
        <v>41</v>
      </c>
      <c r="B46" s="29"/>
      <c r="C46" s="43" t="s">
        <v>107</v>
      </c>
      <c r="D46" s="44">
        <v>1684</v>
      </c>
      <c r="E46" s="44">
        <v>1140</v>
      </c>
      <c r="F46" s="21" t="s">
        <v>108</v>
      </c>
      <c r="G46" s="45" t="s">
        <v>29</v>
      </c>
      <c r="H46" s="17">
        <f t="shared" si="14"/>
        <v>120000</v>
      </c>
      <c r="I46" s="19"/>
      <c r="J46" s="19"/>
      <c r="K46" s="66"/>
      <c r="L46" s="19"/>
      <c r="M46" s="19"/>
      <c r="N46" s="19"/>
      <c r="O46" s="17">
        <v>100000</v>
      </c>
      <c r="P46" s="17">
        <f t="shared" si="15"/>
        <v>20000</v>
      </c>
      <c r="Q46" s="81"/>
      <c r="R46" s="17">
        <f t="shared" si="16"/>
        <v>80000</v>
      </c>
      <c r="S46" s="19">
        <v>20000</v>
      </c>
      <c r="T46" s="19">
        <v>0</v>
      </c>
      <c r="U46" s="74">
        <v>0</v>
      </c>
      <c r="V46" s="80"/>
    </row>
    <row r="47" spans="1:22" ht="34.5" customHeight="1">
      <c r="A47" s="13">
        <v>42</v>
      </c>
      <c r="B47" s="46"/>
      <c r="C47" s="19" t="s">
        <v>109</v>
      </c>
      <c r="D47" s="47">
        <v>1276</v>
      </c>
      <c r="E47" s="21">
        <v>810</v>
      </c>
      <c r="F47" s="21" t="s">
        <v>110</v>
      </c>
      <c r="G47" s="45" t="s">
        <v>29</v>
      </c>
      <c r="H47" s="35">
        <f t="shared" si="14"/>
        <v>102000</v>
      </c>
      <c r="I47" s="35"/>
      <c r="J47" s="35"/>
      <c r="K47" s="35"/>
      <c r="L47" s="35"/>
      <c r="M47" s="35"/>
      <c r="N47" s="35"/>
      <c r="O47" s="35">
        <v>100000</v>
      </c>
      <c r="P47" s="35">
        <f t="shared" si="15"/>
        <v>20000</v>
      </c>
      <c r="Q47" s="35"/>
      <c r="R47" s="35">
        <f t="shared" si="16"/>
        <v>80000</v>
      </c>
      <c r="S47" s="35">
        <v>2000</v>
      </c>
      <c r="T47" s="19"/>
      <c r="U47" s="74"/>
      <c r="V47" s="80"/>
    </row>
    <row r="48" spans="1:22" ht="34.5" customHeight="1">
      <c r="A48" s="13">
        <v>43</v>
      </c>
      <c r="B48" s="46"/>
      <c r="C48" s="35" t="s">
        <v>111</v>
      </c>
      <c r="D48" s="20">
        <v>743</v>
      </c>
      <c r="E48" s="20">
        <v>521</v>
      </c>
      <c r="F48" s="48" t="s">
        <v>112</v>
      </c>
      <c r="G48" s="45" t="s">
        <v>29</v>
      </c>
      <c r="H48" s="35">
        <f t="shared" si="14"/>
        <v>130000</v>
      </c>
      <c r="I48" s="73"/>
      <c r="J48" s="73"/>
      <c r="K48" s="73"/>
      <c r="L48" s="73"/>
      <c r="M48" s="73"/>
      <c r="N48" s="73"/>
      <c r="O48" s="35">
        <v>100000</v>
      </c>
      <c r="P48" s="35">
        <f t="shared" si="15"/>
        <v>20000</v>
      </c>
      <c r="Q48" s="81"/>
      <c r="R48" s="35">
        <f t="shared" si="16"/>
        <v>80000</v>
      </c>
      <c r="S48" s="35">
        <v>30000</v>
      </c>
      <c r="T48" s="74">
        <v>0</v>
      </c>
      <c r="U48" s="74">
        <v>0</v>
      </c>
      <c r="V48" s="80"/>
    </row>
    <row r="49" spans="1:22" ht="34.5" customHeight="1">
      <c r="A49" s="13">
        <v>44</v>
      </c>
      <c r="B49" s="46"/>
      <c r="C49" s="35" t="s">
        <v>113</v>
      </c>
      <c r="D49" s="35">
        <v>474</v>
      </c>
      <c r="E49" s="35">
        <v>280</v>
      </c>
      <c r="F49" s="48" t="s">
        <v>114</v>
      </c>
      <c r="G49" s="45" t="s">
        <v>29</v>
      </c>
      <c r="H49" s="35">
        <f t="shared" si="14"/>
        <v>105000</v>
      </c>
      <c r="I49" s="74"/>
      <c r="J49" s="74"/>
      <c r="K49" s="74"/>
      <c r="L49" s="74"/>
      <c r="M49" s="74"/>
      <c r="N49" s="74"/>
      <c r="O49" s="35">
        <v>100000</v>
      </c>
      <c r="P49" s="35">
        <f t="shared" si="15"/>
        <v>20000</v>
      </c>
      <c r="Q49" s="35"/>
      <c r="R49" s="35">
        <f t="shared" si="16"/>
        <v>80000</v>
      </c>
      <c r="S49" s="35">
        <v>5000</v>
      </c>
      <c r="T49" s="35">
        <v>0</v>
      </c>
      <c r="U49" s="35">
        <v>0</v>
      </c>
      <c r="V49" s="80"/>
    </row>
    <row r="50" spans="1:22" ht="34.5" customHeight="1">
      <c r="A50" s="13">
        <v>45</v>
      </c>
      <c r="B50" s="46"/>
      <c r="C50" s="49" t="s">
        <v>115</v>
      </c>
      <c r="D50" s="21">
        <v>657</v>
      </c>
      <c r="E50" s="21">
        <v>450</v>
      </c>
      <c r="F50" s="48" t="s">
        <v>116</v>
      </c>
      <c r="G50" s="50" t="s">
        <v>29</v>
      </c>
      <c r="H50" s="35">
        <f t="shared" si="14"/>
        <v>103000</v>
      </c>
      <c r="I50" s="37"/>
      <c r="J50" s="37"/>
      <c r="K50" s="75"/>
      <c r="L50" s="37"/>
      <c r="M50" s="37"/>
      <c r="N50" s="37"/>
      <c r="O50" s="35">
        <v>100000</v>
      </c>
      <c r="P50" s="35">
        <f t="shared" si="15"/>
        <v>20000</v>
      </c>
      <c r="Q50" s="86"/>
      <c r="R50" s="35">
        <f t="shared" si="16"/>
        <v>80000</v>
      </c>
      <c r="S50" s="37">
        <v>3000</v>
      </c>
      <c r="T50" s="87">
        <v>0</v>
      </c>
      <c r="U50" s="88">
        <v>0</v>
      </c>
      <c r="V50" s="80"/>
    </row>
    <row r="51" spans="1:22" ht="34.5" customHeight="1">
      <c r="A51" s="13">
        <v>46</v>
      </c>
      <c r="B51" s="46"/>
      <c r="C51" s="51" t="s">
        <v>117</v>
      </c>
      <c r="D51" s="27">
        <v>1262</v>
      </c>
      <c r="E51" s="27">
        <v>776</v>
      </c>
      <c r="F51" s="52" t="s">
        <v>118</v>
      </c>
      <c r="G51" s="53" t="s">
        <v>29</v>
      </c>
      <c r="H51" s="35">
        <f t="shared" si="14"/>
        <v>102000</v>
      </c>
      <c r="I51" s="51"/>
      <c r="J51" s="51"/>
      <c r="K51" s="76"/>
      <c r="L51" s="51"/>
      <c r="M51" s="51"/>
      <c r="N51" s="51"/>
      <c r="O51" s="27">
        <v>100000</v>
      </c>
      <c r="P51" s="35">
        <f t="shared" si="15"/>
        <v>20000</v>
      </c>
      <c r="Q51" s="27">
        <v>0</v>
      </c>
      <c r="R51" s="35">
        <f t="shared" si="16"/>
        <v>80000</v>
      </c>
      <c r="S51" s="89">
        <v>2000</v>
      </c>
      <c r="T51" s="90">
        <v>0</v>
      </c>
      <c r="U51" s="91">
        <v>0</v>
      </c>
      <c r="V51" s="80"/>
    </row>
    <row r="52" spans="1:22" ht="25.5" customHeight="1">
      <c r="A52" s="13">
        <v>47</v>
      </c>
      <c r="B52" s="29" t="s">
        <v>119</v>
      </c>
      <c r="C52" s="14">
        <v>7</v>
      </c>
      <c r="D52" s="40">
        <f>SUM(D53:D59)</f>
        <v>8637</v>
      </c>
      <c r="E52" s="40">
        <f aca="true" t="shared" si="18" ref="E52:U52">SUM(E53:E59)</f>
        <v>4628</v>
      </c>
      <c r="F52" s="40">
        <f t="shared" si="18"/>
        <v>0</v>
      </c>
      <c r="G52" s="40">
        <f t="shared" si="18"/>
        <v>0</v>
      </c>
      <c r="H52" s="40">
        <f t="shared" si="18"/>
        <v>739000</v>
      </c>
      <c r="I52" s="40">
        <f t="shared" si="18"/>
        <v>0</v>
      </c>
      <c r="J52" s="40">
        <f t="shared" si="18"/>
        <v>0</v>
      </c>
      <c r="K52" s="40">
        <f t="shared" si="18"/>
        <v>0</v>
      </c>
      <c r="L52" s="40">
        <f t="shared" si="18"/>
        <v>0</v>
      </c>
      <c r="M52" s="40">
        <f t="shared" si="18"/>
        <v>0</v>
      </c>
      <c r="N52" s="40">
        <f t="shared" si="18"/>
        <v>0</v>
      </c>
      <c r="O52" s="40">
        <f t="shared" si="18"/>
        <v>700000</v>
      </c>
      <c r="P52" s="40">
        <f t="shared" si="18"/>
        <v>140000</v>
      </c>
      <c r="Q52" s="40">
        <f t="shared" si="18"/>
        <v>0</v>
      </c>
      <c r="R52" s="40">
        <f t="shared" si="18"/>
        <v>560000</v>
      </c>
      <c r="S52" s="40">
        <f t="shared" si="18"/>
        <v>39000</v>
      </c>
      <c r="T52" s="40">
        <f t="shared" si="18"/>
        <v>0</v>
      </c>
      <c r="U52" s="40">
        <f t="shared" si="18"/>
        <v>0</v>
      </c>
      <c r="V52" s="80"/>
    </row>
    <row r="53" spans="1:22" ht="45" customHeight="1">
      <c r="A53" s="13">
        <v>48</v>
      </c>
      <c r="B53" s="29"/>
      <c r="C53" s="35" t="s">
        <v>120</v>
      </c>
      <c r="D53" s="17">
        <v>2233</v>
      </c>
      <c r="E53" s="17">
        <v>1114</v>
      </c>
      <c r="F53" s="54" t="s">
        <v>121</v>
      </c>
      <c r="G53" s="17" t="s">
        <v>29</v>
      </c>
      <c r="H53" s="17">
        <f aca="true" t="shared" si="19" ref="H53:H58">O53+S53</f>
        <v>106000</v>
      </c>
      <c r="I53" s="41"/>
      <c r="J53" s="41"/>
      <c r="K53" s="17"/>
      <c r="L53" s="41"/>
      <c r="M53" s="41"/>
      <c r="N53" s="41"/>
      <c r="O53" s="67">
        <v>100000</v>
      </c>
      <c r="P53" s="17">
        <f aca="true" t="shared" si="20" ref="P53:P58">O53*0.2</f>
        <v>20000</v>
      </c>
      <c r="Q53" s="41"/>
      <c r="R53" s="17">
        <f aca="true" t="shared" si="21" ref="R53:R58">O53*0.8</f>
        <v>80000</v>
      </c>
      <c r="S53" s="41">
        <v>6000</v>
      </c>
      <c r="T53" s="85"/>
      <c r="U53" s="85"/>
      <c r="V53" s="92"/>
    </row>
    <row r="54" spans="1:22" ht="34.5" customHeight="1">
      <c r="A54" s="13">
        <v>49</v>
      </c>
      <c r="B54" s="29"/>
      <c r="C54" s="17" t="s">
        <v>122</v>
      </c>
      <c r="D54" s="41">
        <v>652</v>
      </c>
      <c r="E54" s="41">
        <v>354</v>
      </c>
      <c r="F54" s="55" t="s">
        <v>123</v>
      </c>
      <c r="G54" s="17" t="s">
        <v>29</v>
      </c>
      <c r="H54" s="41">
        <f t="shared" si="19"/>
        <v>105000</v>
      </c>
      <c r="I54" s="41"/>
      <c r="J54" s="41"/>
      <c r="K54" s="17"/>
      <c r="L54" s="41"/>
      <c r="M54" s="41"/>
      <c r="N54" s="41"/>
      <c r="O54" s="41">
        <v>100000</v>
      </c>
      <c r="P54" s="41">
        <f t="shared" si="20"/>
        <v>20000</v>
      </c>
      <c r="Q54" s="41"/>
      <c r="R54" s="41">
        <f t="shared" si="21"/>
        <v>80000</v>
      </c>
      <c r="S54" s="41">
        <v>5000</v>
      </c>
      <c r="T54" s="56"/>
      <c r="U54" s="56"/>
      <c r="V54" s="93"/>
    </row>
    <row r="55" spans="1:22" ht="34.5" customHeight="1">
      <c r="A55" s="13">
        <v>50</v>
      </c>
      <c r="B55" s="29"/>
      <c r="C55" s="17" t="s">
        <v>124</v>
      </c>
      <c r="D55" s="41">
        <v>1078</v>
      </c>
      <c r="E55" s="41">
        <v>558</v>
      </c>
      <c r="F55" s="55" t="s">
        <v>125</v>
      </c>
      <c r="G55" s="17" t="s">
        <v>29</v>
      </c>
      <c r="H55" s="41">
        <f t="shared" si="19"/>
        <v>106000</v>
      </c>
      <c r="I55" s="41"/>
      <c r="J55" s="41"/>
      <c r="K55" s="17"/>
      <c r="L55" s="41"/>
      <c r="M55" s="41"/>
      <c r="N55" s="41"/>
      <c r="O55" s="41">
        <v>100000</v>
      </c>
      <c r="P55" s="41">
        <f t="shared" si="20"/>
        <v>20000</v>
      </c>
      <c r="Q55" s="41"/>
      <c r="R55" s="41">
        <f t="shared" si="21"/>
        <v>80000</v>
      </c>
      <c r="S55" s="41">
        <v>6000</v>
      </c>
      <c r="T55" s="56"/>
      <c r="U55" s="56"/>
      <c r="V55" s="93"/>
    </row>
    <row r="56" spans="1:22" ht="34.5" customHeight="1">
      <c r="A56" s="13">
        <v>51</v>
      </c>
      <c r="B56" s="29"/>
      <c r="C56" s="17" t="s">
        <v>126</v>
      </c>
      <c r="D56" s="56">
        <v>1153</v>
      </c>
      <c r="E56" s="56">
        <v>648</v>
      </c>
      <c r="F56" s="54" t="s">
        <v>127</v>
      </c>
      <c r="G56" s="17" t="s">
        <v>29</v>
      </c>
      <c r="H56" s="41">
        <f t="shared" si="19"/>
        <v>103000</v>
      </c>
      <c r="I56" s="17"/>
      <c r="J56" s="17"/>
      <c r="K56" s="17"/>
      <c r="L56" s="17"/>
      <c r="M56" s="17"/>
      <c r="N56" s="17"/>
      <c r="O56" s="41">
        <v>100000</v>
      </c>
      <c r="P56" s="41">
        <f t="shared" si="20"/>
        <v>20000</v>
      </c>
      <c r="Q56" s="56"/>
      <c r="R56" s="41">
        <f t="shared" si="21"/>
        <v>80000</v>
      </c>
      <c r="S56" s="56">
        <v>3000</v>
      </c>
      <c r="T56" s="56"/>
      <c r="U56" s="56"/>
      <c r="V56" s="93"/>
    </row>
    <row r="57" spans="1:22" ht="34.5" customHeight="1">
      <c r="A57" s="13">
        <v>52</v>
      </c>
      <c r="B57" s="29"/>
      <c r="C57" s="35" t="s">
        <v>128</v>
      </c>
      <c r="D57" s="17">
        <v>1206</v>
      </c>
      <c r="E57" s="17">
        <v>705</v>
      </c>
      <c r="F57" s="54" t="s">
        <v>129</v>
      </c>
      <c r="G57" s="17" t="s">
        <v>29</v>
      </c>
      <c r="H57" s="41">
        <f t="shared" si="19"/>
        <v>110000</v>
      </c>
      <c r="I57" s="17"/>
      <c r="J57" s="17"/>
      <c r="K57" s="17"/>
      <c r="L57" s="17"/>
      <c r="M57" s="17"/>
      <c r="N57" s="17"/>
      <c r="O57" s="41">
        <v>100000</v>
      </c>
      <c r="P57" s="41">
        <f t="shared" si="20"/>
        <v>20000</v>
      </c>
      <c r="Q57" s="56"/>
      <c r="R57" s="41">
        <f t="shared" si="21"/>
        <v>80000</v>
      </c>
      <c r="S57" s="56">
        <v>10000</v>
      </c>
      <c r="T57" s="56"/>
      <c r="U57" s="56"/>
      <c r="V57" s="80"/>
    </row>
    <row r="58" spans="1:22" ht="34.5" customHeight="1">
      <c r="A58" s="13">
        <v>53</v>
      </c>
      <c r="B58" s="29"/>
      <c r="C58" s="17" t="s">
        <v>130</v>
      </c>
      <c r="D58" s="41">
        <v>1288</v>
      </c>
      <c r="E58" s="41">
        <v>687</v>
      </c>
      <c r="F58" s="55" t="s">
        <v>131</v>
      </c>
      <c r="G58" s="17" t="s">
        <v>29</v>
      </c>
      <c r="H58" s="41">
        <f t="shared" si="19"/>
        <v>106000</v>
      </c>
      <c r="I58" s="41"/>
      <c r="J58" s="41"/>
      <c r="K58" s="17"/>
      <c r="L58" s="41"/>
      <c r="M58" s="41"/>
      <c r="N58" s="41"/>
      <c r="O58" s="41">
        <v>100000</v>
      </c>
      <c r="P58" s="41">
        <f t="shared" si="20"/>
        <v>20000</v>
      </c>
      <c r="Q58" s="41"/>
      <c r="R58" s="41">
        <f t="shared" si="21"/>
        <v>80000</v>
      </c>
      <c r="S58" s="41">
        <v>6000</v>
      </c>
      <c r="T58" s="85"/>
      <c r="U58" s="41"/>
      <c r="V58" s="80"/>
    </row>
    <row r="59" spans="1:22" ht="34.5" customHeight="1">
      <c r="A59" s="13">
        <v>54</v>
      </c>
      <c r="B59" s="29"/>
      <c r="C59" s="57" t="s">
        <v>132</v>
      </c>
      <c r="D59" s="12">
        <v>1027</v>
      </c>
      <c r="E59" s="12">
        <v>562</v>
      </c>
      <c r="F59" s="54" t="s">
        <v>133</v>
      </c>
      <c r="G59" s="12" t="s">
        <v>29</v>
      </c>
      <c r="H59" s="58">
        <v>103000</v>
      </c>
      <c r="I59" s="12"/>
      <c r="J59" s="12"/>
      <c r="K59" s="72"/>
      <c r="L59" s="12"/>
      <c r="M59" s="12"/>
      <c r="N59" s="12"/>
      <c r="O59" s="12">
        <v>100000</v>
      </c>
      <c r="P59" s="42">
        <v>20000</v>
      </c>
      <c r="Q59" s="42"/>
      <c r="R59" s="42">
        <v>80000</v>
      </c>
      <c r="S59" s="12">
        <v>3000</v>
      </c>
      <c r="T59" s="12"/>
      <c r="U59" s="42"/>
      <c r="V59" s="80"/>
    </row>
    <row r="60" spans="1:22" s="2" customFormat="1" ht="26.25" customHeight="1">
      <c r="A60" s="13">
        <v>55</v>
      </c>
      <c r="B60" s="15" t="s">
        <v>134</v>
      </c>
      <c r="C60" s="59">
        <v>4</v>
      </c>
      <c r="D60" s="60">
        <f>SUM(D61:D64)</f>
        <v>8169</v>
      </c>
      <c r="E60" s="60">
        <f aca="true" t="shared" si="22" ref="E60:U60">SUM(E61:E64)</f>
        <v>4594</v>
      </c>
      <c r="F60" s="60">
        <f t="shared" si="22"/>
        <v>0</v>
      </c>
      <c r="G60" s="60">
        <f t="shared" si="22"/>
        <v>0</v>
      </c>
      <c r="H60" s="60">
        <f t="shared" si="22"/>
        <v>440000</v>
      </c>
      <c r="I60" s="60">
        <f t="shared" si="22"/>
        <v>0</v>
      </c>
      <c r="J60" s="60">
        <f t="shared" si="22"/>
        <v>0</v>
      </c>
      <c r="K60" s="60">
        <f t="shared" si="22"/>
        <v>0</v>
      </c>
      <c r="L60" s="60">
        <f t="shared" si="22"/>
        <v>0</v>
      </c>
      <c r="M60" s="60">
        <f t="shared" si="22"/>
        <v>0</v>
      </c>
      <c r="N60" s="60">
        <f t="shared" si="22"/>
        <v>0</v>
      </c>
      <c r="O60" s="60">
        <f t="shared" si="22"/>
        <v>400000</v>
      </c>
      <c r="P60" s="60">
        <f t="shared" si="22"/>
        <v>80000</v>
      </c>
      <c r="Q60" s="60">
        <f t="shared" si="22"/>
        <v>0</v>
      </c>
      <c r="R60" s="60">
        <f t="shared" si="22"/>
        <v>320000</v>
      </c>
      <c r="S60" s="60">
        <f t="shared" si="22"/>
        <v>40000</v>
      </c>
      <c r="T60" s="60">
        <f t="shared" si="22"/>
        <v>0</v>
      </c>
      <c r="U60" s="60">
        <f t="shared" si="22"/>
        <v>0</v>
      </c>
      <c r="V60" s="78"/>
    </row>
    <row r="61" spans="1:22" s="2" customFormat="1" ht="49.5" customHeight="1">
      <c r="A61" s="13">
        <v>56</v>
      </c>
      <c r="B61" s="15"/>
      <c r="C61" s="61" t="s">
        <v>135</v>
      </c>
      <c r="D61" s="25">
        <v>1120</v>
      </c>
      <c r="E61" s="25">
        <v>720</v>
      </c>
      <c r="F61" s="62" t="s">
        <v>136</v>
      </c>
      <c r="G61" s="61" t="s">
        <v>29</v>
      </c>
      <c r="H61" s="25">
        <f>O61+S61</f>
        <v>110000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100000</v>
      </c>
      <c r="P61" s="25">
        <f>O61*0.2</f>
        <v>20000</v>
      </c>
      <c r="Q61" s="25"/>
      <c r="R61" s="25">
        <f>O61*0.8</f>
        <v>80000</v>
      </c>
      <c r="S61" s="25">
        <v>10000</v>
      </c>
      <c r="T61" s="94"/>
      <c r="U61" s="25"/>
      <c r="V61" s="78"/>
    </row>
    <row r="62" spans="1:22" ht="34.5" customHeight="1">
      <c r="A62" s="13">
        <v>57</v>
      </c>
      <c r="B62" s="29"/>
      <c r="C62" s="25" t="s">
        <v>137</v>
      </c>
      <c r="D62" s="25">
        <v>1883</v>
      </c>
      <c r="E62" s="25">
        <v>1016</v>
      </c>
      <c r="F62" s="62" t="s">
        <v>138</v>
      </c>
      <c r="G62" s="25" t="s">
        <v>29</v>
      </c>
      <c r="H62" s="25">
        <f>O62+S62</f>
        <v>110000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100000</v>
      </c>
      <c r="P62" s="25">
        <f>O62*0.2</f>
        <v>20000</v>
      </c>
      <c r="Q62" s="25"/>
      <c r="R62" s="25">
        <f>O62*0.8</f>
        <v>80000</v>
      </c>
      <c r="S62" s="25">
        <v>10000</v>
      </c>
      <c r="T62" s="95"/>
      <c r="U62" s="95"/>
      <c r="V62" s="80"/>
    </row>
    <row r="63" spans="1:22" ht="34.5" customHeight="1">
      <c r="A63" s="13">
        <v>58</v>
      </c>
      <c r="B63" s="29"/>
      <c r="C63" s="61" t="s">
        <v>139</v>
      </c>
      <c r="D63" s="25">
        <v>1721</v>
      </c>
      <c r="E63" s="25">
        <v>962</v>
      </c>
      <c r="F63" s="62" t="s">
        <v>140</v>
      </c>
      <c r="G63" s="61" t="s">
        <v>29</v>
      </c>
      <c r="H63" s="25">
        <f>O63+S63</f>
        <v>110000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100000</v>
      </c>
      <c r="P63" s="25">
        <f>O63*0.2</f>
        <v>20000</v>
      </c>
      <c r="Q63" s="25"/>
      <c r="R63" s="25">
        <f>O63*0.8</f>
        <v>80000</v>
      </c>
      <c r="S63" s="25">
        <v>10000</v>
      </c>
      <c r="T63" s="96"/>
      <c r="U63" s="96"/>
      <c r="V63" s="80"/>
    </row>
    <row r="64" spans="1:22" ht="34.5" customHeight="1">
      <c r="A64" s="13">
        <v>59</v>
      </c>
      <c r="B64" s="29"/>
      <c r="C64" s="63" t="s">
        <v>141</v>
      </c>
      <c r="D64" s="63">
        <v>3445</v>
      </c>
      <c r="E64" s="63">
        <v>1896</v>
      </c>
      <c r="F64" s="64" t="s">
        <v>142</v>
      </c>
      <c r="G64" s="65" t="s">
        <v>29</v>
      </c>
      <c r="H64" s="17">
        <f>O64+S64</f>
        <v>110000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7">
        <v>100000</v>
      </c>
      <c r="P64" s="17">
        <f>O64*0.2</f>
        <v>20000</v>
      </c>
      <c r="Q64" s="63"/>
      <c r="R64" s="17">
        <f>O64*0.8</f>
        <v>80000</v>
      </c>
      <c r="S64" s="63">
        <v>10000</v>
      </c>
      <c r="T64" s="97"/>
      <c r="U64" s="97"/>
      <c r="V64" s="80"/>
    </row>
    <row r="65" spans="1:22" ht="28.5" customHeight="1">
      <c r="A65" s="13">
        <v>60</v>
      </c>
      <c r="B65" s="15" t="s">
        <v>143</v>
      </c>
      <c r="C65" s="14">
        <v>2</v>
      </c>
      <c r="D65" s="98">
        <f>SUM(D66:D67)</f>
        <v>4203</v>
      </c>
      <c r="E65" s="98">
        <f aca="true" t="shared" si="23" ref="E65:U65">SUM(E66:E67)</f>
        <v>2104</v>
      </c>
      <c r="F65" s="98">
        <f t="shared" si="23"/>
        <v>0</v>
      </c>
      <c r="G65" s="98">
        <f t="shared" si="23"/>
        <v>0</v>
      </c>
      <c r="H65" s="98">
        <f t="shared" si="23"/>
        <v>240000</v>
      </c>
      <c r="I65" s="98">
        <f t="shared" si="23"/>
        <v>0</v>
      </c>
      <c r="J65" s="98">
        <f t="shared" si="23"/>
        <v>0</v>
      </c>
      <c r="K65" s="98">
        <f t="shared" si="23"/>
        <v>0</v>
      </c>
      <c r="L65" s="98">
        <f t="shared" si="23"/>
        <v>0</v>
      </c>
      <c r="M65" s="98">
        <f t="shared" si="23"/>
        <v>0</v>
      </c>
      <c r="N65" s="98">
        <f t="shared" si="23"/>
        <v>0</v>
      </c>
      <c r="O65" s="98">
        <f t="shared" si="23"/>
        <v>200000</v>
      </c>
      <c r="P65" s="98">
        <f t="shared" si="23"/>
        <v>40000</v>
      </c>
      <c r="Q65" s="98"/>
      <c r="R65" s="98">
        <f t="shared" si="23"/>
        <v>160000</v>
      </c>
      <c r="S65" s="98">
        <f t="shared" si="23"/>
        <v>40000</v>
      </c>
      <c r="T65" s="98">
        <f t="shared" si="23"/>
        <v>0</v>
      </c>
      <c r="U65" s="98">
        <f t="shared" si="23"/>
        <v>0</v>
      </c>
      <c r="V65" s="80"/>
    </row>
    <row r="66" spans="1:22" ht="28.5" customHeight="1">
      <c r="A66" s="13">
        <v>61</v>
      </c>
      <c r="B66" s="15"/>
      <c r="C66" s="19" t="s">
        <v>144</v>
      </c>
      <c r="D66" s="47">
        <v>1988</v>
      </c>
      <c r="E66" s="21">
        <v>819</v>
      </c>
      <c r="F66" s="21" t="s">
        <v>145</v>
      </c>
      <c r="G66" s="45" t="s">
        <v>29</v>
      </c>
      <c r="H66" s="35">
        <f>O66+S66</f>
        <v>120000</v>
      </c>
      <c r="I66" s="35"/>
      <c r="J66" s="35"/>
      <c r="K66" s="35"/>
      <c r="L66" s="35"/>
      <c r="M66" s="35"/>
      <c r="N66" s="35"/>
      <c r="O66" s="35">
        <v>100000</v>
      </c>
      <c r="P66" s="35">
        <f>O66*0.2</f>
        <v>20000</v>
      </c>
      <c r="Q66" s="81"/>
      <c r="R66" s="35">
        <f>O66*0.8</f>
        <v>80000</v>
      </c>
      <c r="S66" s="35">
        <v>20000</v>
      </c>
      <c r="T66" s="19"/>
      <c r="U66" s="74"/>
      <c r="V66" s="80"/>
    </row>
    <row r="67" spans="1:22" ht="28.5" customHeight="1">
      <c r="A67" s="13">
        <v>62</v>
      </c>
      <c r="B67" s="15"/>
      <c r="C67" s="19" t="s">
        <v>146</v>
      </c>
      <c r="D67" s="20">
        <v>2215</v>
      </c>
      <c r="E67" s="20">
        <v>1285</v>
      </c>
      <c r="F67" s="21" t="s">
        <v>147</v>
      </c>
      <c r="G67" s="45" t="s">
        <v>29</v>
      </c>
      <c r="H67" s="35">
        <f>O67+S67</f>
        <v>120000</v>
      </c>
      <c r="I67" s="19"/>
      <c r="J67" s="19"/>
      <c r="K67" s="66"/>
      <c r="L67" s="19"/>
      <c r="M67" s="19"/>
      <c r="N67" s="19"/>
      <c r="O67" s="35">
        <v>100000</v>
      </c>
      <c r="P67" s="35">
        <f>O67*0.2</f>
        <v>20000</v>
      </c>
      <c r="Q67" s="81"/>
      <c r="R67" s="35">
        <f>O67*0.8</f>
        <v>80000</v>
      </c>
      <c r="S67" s="19">
        <v>20000</v>
      </c>
      <c r="T67" s="74"/>
      <c r="U67" s="74"/>
      <c r="V67" s="80"/>
    </row>
    <row r="68" spans="1:22" ht="34.5" customHeight="1">
      <c r="A68" s="99"/>
      <c r="B68" s="100"/>
      <c r="C68" s="101"/>
      <c r="D68" s="101"/>
      <c r="E68" s="101"/>
      <c r="F68" s="102"/>
      <c r="G68" s="101"/>
      <c r="H68" s="103"/>
      <c r="I68" s="101"/>
      <c r="J68" s="101"/>
      <c r="K68" s="101"/>
      <c r="L68" s="101"/>
      <c r="M68" s="101"/>
      <c r="N68" s="101"/>
      <c r="O68" s="104"/>
      <c r="P68" s="105"/>
      <c r="Q68" s="101"/>
      <c r="R68" s="105"/>
      <c r="S68" s="101"/>
      <c r="T68" s="101"/>
      <c r="U68" s="101"/>
      <c r="V68" s="80"/>
    </row>
    <row r="69" ht="15">
      <c r="O69" s="106"/>
    </row>
    <row r="70" ht="15">
      <c r="O70" s="107"/>
    </row>
    <row r="71" ht="15">
      <c r="O71" s="107"/>
    </row>
    <row r="72" ht="15">
      <c r="O72" s="107"/>
    </row>
    <row r="73" ht="15">
      <c r="O73" s="107"/>
    </row>
    <row r="74" ht="15">
      <c r="O74" s="105"/>
    </row>
  </sheetData>
  <sheetProtection/>
  <mergeCells count="24">
    <mergeCell ref="A2:V2"/>
    <mergeCell ref="B3:C3"/>
    <mergeCell ref="D3:E3"/>
    <mergeCell ref="I3:N3"/>
    <mergeCell ref="O3:R3"/>
    <mergeCell ref="J4:K4"/>
    <mergeCell ref="L4:N4"/>
    <mergeCell ref="A3:A5"/>
    <mergeCell ref="B4:B5"/>
    <mergeCell ref="C4:C5"/>
    <mergeCell ref="D4:D5"/>
    <mergeCell ref="E4:E5"/>
    <mergeCell ref="F3:F5"/>
    <mergeCell ref="G3:G5"/>
    <mergeCell ref="H3:H5"/>
    <mergeCell ref="I4:I5"/>
    <mergeCell ref="O4:O5"/>
    <mergeCell ref="P4:P5"/>
    <mergeCell ref="Q4:Q5"/>
    <mergeCell ref="R4:R5"/>
    <mergeCell ref="S3:S5"/>
    <mergeCell ref="T3:T5"/>
    <mergeCell ref="U3:U5"/>
    <mergeCell ref="V3:V5"/>
  </mergeCells>
  <printOptions/>
  <pageMargins left="1.4958333333333333" right="0.7480314960629921" top="0.5902777777777778" bottom="0.4326388888888889" header="0.5118110236220472" footer="0.5118110236220472"/>
  <pageSetup fitToHeight="0" fitToWidth="1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不安分的猪</cp:lastModifiedBy>
  <cp:lastPrinted>2021-07-06T08:02:27Z</cp:lastPrinted>
  <dcterms:created xsi:type="dcterms:W3CDTF">1996-12-17T01:32:42Z</dcterms:created>
  <dcterms:modified xsi:type="dcterms:W3CDTF">2023-06-07T08:36:50Z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C1CA0601718B4120B8FCE57D3F201FA4</vt:lpwstr>
  </property>
</Properties>
</file>